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النموذج النهائي" sheetId="2" r:id="rId1"/>
    <sheet name="ورقة1" sheetId="3" r:id="rId2"/>
  </sheets>
  <definedNames>
    <definedName name="_xlnm._FilterDatabase" localSheetId="0" hidden="1">'النموذج النهائي'!$A$1:$H$51</definedName>
  </definedNames>
  <calcPr calcId="145621"/>
</workbook>
</file>

<file path=xl/calcChain.xml><?xml version="1.0" encoding="utf-8"?>
<calcChain xmlns="http://schemas.openxmlformats.org/spreadsheetml/2006/main">
  <c r="E55" i="3" l="1"/>
  <c r="E54" i="3"/>
  <c r="E53" i="3"/>
  <c r="E52" i="3"/>
  <c r="C45" i="3"/>
  <c r="C44" i="3"/>
  <c r="C43" i="3"/>
  <c r="C42" i="3"/>
  <c r="C46" i="3"/>
  <c r="C41" i="3"/>
  <c r="C36" i="3"/>
  <c r="C31" i="3"/>
  <c r="C26" i="3"/>
  <c r="C21" i="3"/>
  <c r="C16" i="3"/>
  <c r="C11" i="3"/>
  <c r="C6" i="3"/>
  <c r="C1" i="3"/>
  <c r="S7" i="2"/>
  <c r="S8" i="2"/>
  <c r="S9" i="2"/>
  <c r="S10" i="2"/>
  <c r="S11" i="2"/>
  <c r="S12" i="2"/>
  <c r="S13" i="2"/>
  <c r="S14" i="2"/>
  <c r="S15" i="2"/>
  <c r="S16" i="2"/>
  <c r="S22" i="2"/>
  <c r="S2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2" i="2"/>
  <c r="L56" i="2" l="1"/>
  <c r="R56" i="2"/>
  <c r="N56" i="2"/>
  <c r="O56" i="2" s="1"/>
  <c r="P56" i="2" s="1"/>
  <c r="H56" i="2"/>
  <c r="G56" i="2"/>
  <c r="R55" i="2"/>
  <c r="N55" i="2"/>
  <c r="O55" i="2" s="1"/>
  <c r="P55" i="2" s="1"/>
  <c r="L55" i="2"/>
  <c r="H55" i="2"/>
  <c r="G55" i="2"/>
  <c r="R54" i="2"/>
  <c r="N54" i="2"/>
  <c r="O54" i="2" s="1"/>
  <c r="P54" i="2" s="1"/>
  <c r="L54" i="2"/>
  <c r="H54" i="2"/>
  <c r="G54" i="2"/>
  <c r="R53" i="2"/>
  <c r="N53" i="2"/>
  <c r="O53" i="2" s="1"/>
  <c r="P53" i="2" s="1"/>
  <c r="L53" i="2"/>
  <c r="H53" i="2"/>
  <c r="G53" i="2"/>
  <c r="R52" i="2"/>
  <c r="N52" i="2"/>
  <c r="O52" i="2" s="1"/>
  <c r="L52" i="2"/>
  <c r="H52" i="2"/>
  <c r="G52" i="2"/>
  <c r="L51" i="2" l="1"/>
  <c r="L46" i="2"/>
  <c r="L41" i="2"/>
  <c r="L36" i="2"/>
  <c r="L31" i="2"/>
  <c r="L26" i="2"/>
  <c r="L21" i="2"/>
  <c r="L16" i="2"/>
  <c r="L11" i="2"/>
  <c r="L6" i="2"/>
  <c r="L50" i="2" l="1"/>
  <c r="L49" i="2"/>
  <c r="L48" i="2"/>
  <c r="L47" i="2"/>
  <c r="L45" i="2"/>
  <c r="L44" i="2"/>
  <c r="L43" i="2"/>
  <c r="L42" i="2"/>
  <c r="L40" i="2"/>
  <c r="L39" i="2"/>
  <c r="L38" i="2"/>
  <c r="L37" i="2"/>
  <c r="L35" i="2"/>
  <c r="L34" i="2"/>
  <c r="L33" i="2"/>
  <c r="L32" i="2"/>
  <c r="L30" i="2"/>
  <c r="L29" i="2"/>
  <c r="L28" i="2"/>
  <c r="L27" i="2"/>
  <c r="L25" i="2"/>
  <c r="L24" i="2"/>
  <c r="L23" i="2"/>
  <c r="L22" i="2"/>
  <c r="L20" i="2"/>
  <c r="L19" i="2"/>
  <c r="L18" i="2"/>
  <c r="L17" i="2"/>
  <c r="L15" i="2"/>
  <c r="L14" i="2"/>
  <c r="L13" i="2"/>
  <c r="L12" i="2"/>
  <c r="L10" i="2"/>
  <c r="L9" i="2"/>
  <c r="L8" i="2"/>
  <c r="L7" i="2"/>
  <c r="L5" i="2"/>
  <c r="L4" i="2"/>
  <c r="L3" i="2"/>
  <c r="L2" i="2"/>
  <c r="Q3" i="2"/>
  <c r="R3" i="2" s="1"/>
  <c r="Q4" i="2"/>
  <c r="Q5" i="2"/>
  <c r="R5" i="2" s="1"/>
  <c r="Q6" i="2"/>
  <c r="R6" i="2" s="1"/>
  <c r="Q7" i="2"/>
  <c r="Q8" i="2"/>
  <c r="R8" i="2" s="1"/>
  <c r="Q9" i="2"/>
  <c r="R9" i="2" s="1"/>
  <c r="Q10" i="2"/>
  <c r="R10" i="2" s="1"/>
  <c r="Q11" i="2"/>
  <c r="R11" i="2" s="1"/>
  <c r="Q12" i="2"/>
  <c r="Q13" i="2"/>
  <c r="R13" i="2" s="1"/>
  <c r="Q14" i="2"/>
  <c r="R14" i="2" s="1"/>
  <c r="Q15" i="2"/>
  <c r="Q16" i="2"/>
  <c r="R16" i="2" s="1"/>
  <c r="Q17" i="2"/>
  <c r="R17" i="2" s="1"/>
  <c r="Q18" i="2"/>
  <c r="R18" i="2" s="1"/>
  <c r="Q19" i="2"/>
  <c r="Q20" i="2"/>
  <c r="Q21" i="2"/>
  <c r="R21" i="2" s="1"/>
  <c r="Q22" i="2"/>
  <c r="R22" i="2" s="1"/>
  <c r="Q23" i="2"/>
  <c r="Q24" i="2"/>
  <c r="R24" i="2" s="1"/>
  <c r="Q25" i="2"/>
  <c r="R25" i="2" s="1"/>
  <c r="Q26" i="2"/>
  <c r="R26" i="2" s="1"/>
  <c r="Q27" i="2"/>
  <c r="R27" i="2" s="1"/>
  <c r="Q28" i="2"/>
  <c r="R28" i="2" s="1"/>
  <c r="Q29" i="2"/>
  <c r="R29" i="2" s="1"/>
  <c r="Q30" i="2"/>
  <c r="R30" i="2" s="1"/>
  <c r="Q31" i="2"/>
  <c r="Q32" i="2"/>
  <c r="R32" i="2" s="1"/>
  <c r="Q33" i="2"/>
  <c r="R33" i="2" s="1"/>
  <c r="Q34" i="2"/>
  <c r="R34" i="2" s="1"/>
  <c r="Q35" i="2"/>
  <c r="R35" i="2" s="1"/>
  <c r="Q36" i="2"/>
  <c r="R36" i="2" s="1"/>
  <c r="Q37" i="2"/>
  <c r="R37" i="2" s="1"/>
  <c r="Q38" i="2"/>
  <c r="R38" i="2" s="1"/>
  <c r="Q39" i="2"/>
  <c r="R39" i="2" s="1"/>
  <c r="Q40" i="2"/>
  <c r="R40" i="2" s="1"/>
  <c r="Q41" i="2"/>
  <c r="R41" i="2" s="1"/>
  <c r="Q42" i="2"/>
  <c r="R42" i="2" s="1"/>
  <c r="Q43" i="2"/>
  <c r="R43" i="2" s="1"/>
  <c r="Q44" i="2"/>
  <c r="R44" i="2" s="1"/>
  <c r="Q45" i="2"/>
  <c r="R45" i="2" s="1"/>
  <c r="Q46" i="2"/>
  <c r="R46" i="2" s="1"/>
  <c r="Q47" i="2"/>
  <c r="R47" i="2" s="1"/>
  <c r="Q48" i="2"/>
  <c r="R48" i="2" s="1"/>
  <c r="Q49" i="2"/>
  <c r="R49" i="2" s="1"/>
  <c r="Q50" i="2"/>
  <c r="R50" i="2" s="1"/>
  <c r="Q51" i="2"/>
  <c r="R51" i="2" s="1"/>
  <c r="R4" i="2"/>
  <c r="R7" i="2"/>
  <c r="R12" i="2"/>
  <c r="R15" i="2"/>
  <c r="R19" i="2"/>
  <c r="R20" i="2"/>
  <c r="R23" i="2"/>
  <c r="R31" i="2"/>
  <c r="Q2" i="2"/>
  <c r="R2" i="2" s="1"/>
  <c r="N3" i="2" l="1"/>
  <c r="O3" i="2" s="1"/>
  <c r="N4" i="2"/>
  <c r="O4" i="2" s="1"/>
  <c r="N5" i="2"/>
  <c r="O5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N2" i="2" l="1"/>
  <c r="O2" i="2" l="1"/>
</calcChain>
</file>

<file path=xl/sharedStrings.xml><?xml version="1.0" encoding="utf-8"?>
<sst xmlns="http://schemas.openxmlformats.org/spreadsheetml/2006/main" count="28" uniqueCount="28">
  <si>
    <t>القطاع</t>
  </si>
  <si>
    <t>Company name</t>
  </si>
  <si>
    <t>years</t>
  </si>
  <si>
    <r>
      <t>X</t>
    </r>
    <r>
      <rPr>
        <sz val="14"/>
        <color indexed="8"/>
        <rFont val="Times New Roman"/>
        <family val="1"/>
      </rPr>
      <t>it</t>
    </r>
  </si>
  <si>
    <r>
      <t>P</t>
    </r>
    <r>
      <rPr>
        <sz val="14"/>
        <color indexed="8"/>
        <rFont val="Times New Roman"/>
        <family val="1"/>
      </rPr>
      <t>i,t-1</t>
    </r>
  </si>
  <si>
    <r>
      <t>R</t>
    </r>
    <r>
      <rPr>
        <sz val="14"/>
        <color indexed="8"/>
        <rFont val="Times New Roman"/>
        <family val="1"/>
      </rPr>
      <t>i,t</t>
    </r>
  </si>
  <si>
    <r>
      <t>DR</t>
    </r>
    <r>
      <rPr>
        <sz val="14"/>
        <color indexed="8"/>
        <rFont val="Times New Roman"/>
        <family val="1"/>
      </rPr>
      <t>i,t</t>
    </r>
  </si>
  <si>
    <r>
      <t>X</t>
    </r>
    <r>
      <rPr>
        <sz val="14"/>
        <color indexed="8"/>
        <rFont val="Times New Roman"/>
        <family val="1"/>
      </rPr>
      <t>it/Pi,t-1</t>
    </r>
  </si>
  <si>
    <t>حقوق الملكية</t>
  </si>
  <si>
    <t>القيمة الدفترية للسهم</t>
  </si>
  <si>
    <t>المتوسط المرجح لعدد الأسهم</t>
  </si>
  <si>
    <t>القيمة السوقية للسهم</t>
  </si>
  <si>
    <t>BTM</t>
  </si>
  <si>
    <t>موبايل الوطنية للاتصالات</t>
  </si>
  <si>
    <t>شركة الاتصالات الفلسطينية</t>
  </si>
  <si>
    <t>الفلسطينية للكهرباء</t>
  </si>
  <si>
    <t>أبراج الوطنية</t>
  </si>
  <si>
    <t>جلوبال كوم للاتصالات</t>
  </si>
  <si>
    <t>مصايف رام الله</t>
  </si>
  <si>
    <t>مركز نابلس الجراحي التخصصي</t>
  </si>
  <si>
    <t>المؤسسة العقارية العربية</t>
  </si>
  <si>
    <t>سياسة توزيع الأرباح متغير منفصل</t>
  </si>
  <si>
    <t>المؤسسة العربية للفنادق</t>
  </si>
  <si>
    <t>الفلسطينية للتوزيع والخدمات اللوجستية</t>
  </si>
  <si>
    <t>بال عقار لتطوير وإدارة وتشغيل العقارات</t>
  </si>
  <si>
    <t>نسبة توزيع الأرباح</t>
  </si>
  <si>
    <t>(تمارس/ لا تمارس)</t>
  </si>
  <si>
    <t>التوزيعات المدفوعة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</si>
</sst>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color indexed="8"/>
      <name val="Arial"/>
      <family val="2"/>
    </font>
    <font>
      <b/>
      <sz val="12"/>
      <color indexed="8"/>
      <name val="Times New Roman"/>
      <family val="1"/>
      <scheme val="major"/>
    </font>
    <font>
      <b/>
      <sz val="36"/>
      <color indexed="8"/>
      <name val="Times New Roman"/>
      <family val="1"/>
      <scheme val="major"/>
    </font>
    <font>
      <sz val="11"/>
      <color indexed="8"/>
      <name val="Arial"/>
      <family val="2"/>
    </font>
    <font>
      <sz val="12"/>
      <color indexed="8"/>
      <name val="Times New Roman"/>
      <family val="1"/>
      <scheme val="major"/>
    </font>
    <font>
      <sz val="10"/>
      <color indexed="8"/>
      <name val="Arial"/>
    </font>
    <font>
      <sz val="14"/>
      <color indexed="8"/>
      <name val="Times New Roman"/>
      <family val="1"/>
    </font>
    <font>
      <sz val="12"/>
      <name val="Times New Roman"/>
      <family val="1"/>
      <scheme val="major"/>
    </font>
    <font>
      <b/>
      <sz val="13"/>
      <color indexed="8"/>
      <name val="Simplified Arabic"/>
      <family val="1"/>
    </font>
    <font>
      <sz val="13"/>
      <color indexed="8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/>
    <xf numFmtId="0" fontId="1" fillId="3" borderId="6" xfId="0" applyFont="1" applyFill="1" applyBorder="1" applyAlignment="1">
      <alignment horizontal="center" vertical="center"/>
    </xf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4" fillId="3" borderId="4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4" fillId="3" borderId="0" xfId="0" applyNumberFormat="1" applyFont="1" applyFill="1"/>
    <xf numFmtId="0" fontId="0" fillId="3" borderId="0" xfId="0" applyFill="1"/>
    <xf numFmtId="0" fontId="9" fillId="3" borderId="4" xfId="0" applyFont="1" applyFill="1" applyBorder="1"/>
    <xf numFmtId="2" fontId="4" fillId="3" borderId="4" xfId="0" applyNumberFormat="1" applyFont="1" applyFill="1" applyBorder="1"/>
    <xf numFmtId="0" fontId="1" fillId="5" borderId="6" xfId="0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/>
    <xf numFmtId="0" fontId="9" fillId="5" borderId="4" xfId="0" applyFont="1" applyFill="1" applyBorder="1"/>
    <xf numFmtId="0" fontId="0" fillId="5" borderId="4" xfId="0" applyFill="1" applyBorder="1"/>
    <xf numFmtId="0" fontId="0" fillId="5" borderId="0" xfId="0" applyFill="1"/>
    <xf numFmtId="2" fontId="4" fillId="5" borderId="4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rightToLeft="1" tabSelected="1" topLeftCell="A19" zoomScale="85" zoomScaleNormal="85" workbookViewId="0">
      <selection activeCell="B47" sqref="B47:B51"/>
    </sheetView>
  </sheetViews>
  <sheetFormatPr defaultRowHeight="25.5" x14ac:dyDescent="0.65"/>
  <cols>
    <col min="1" max="1" width="10.85546875" customWidth="1"/>
    <col min="2" max="2" width="32.85546875" bestFit="1" customWidth="1"/>
    <col min="3" max="3" width="10.7109375" customWidth="1"/>
    <col min="4" max="4" width="7.85546875" style="6" bestFit="1" customWidth="1"/>
    <col min="5" max="5" width="6.5703125" style="6" bestFit="1" customWidth="1"/>
    <col min="6" max="6" width="8.85546875" style="6" bestFit="1" customWidth="1"/>
    <col min="7" max="7" width="8.140625" style="6" bestFit="1" customWidth="1"/>
    <col min="8" max="8" width="9.85546875" style="6" bestFit="1" customWidth="1"/>
    <col min="9" max="9" width="12.140625" style="6" bestFit="1" customWidth="1"/>
    <col min="10" max="10" width="13.140625" bestFit="1" customWidth="1"/>
    <col min="11" max="11" width="23.85546875" bestFit="1" customWidth="1"/>
    <col min="12" max="13" width="17.7109375" bestFit="1" customWidth="1"/>
    <col min="14" max="14" width="9.28515625" bestFit="1" customWidth="1"/>
    <col min="15" max="15" width="17.140625" style="13" bestFit="1" customWidth="1"/>
    <col min="16" max="16" width="16.140625" bestFit="1" customWidth="1"/>
    <col min="17" max="17" width="16.28515625" bestFit="1" customWidth="1"/>
    <col min="18" max="18" width="28.140625" bestFit="1" customWidth="1"/>
    <col min="19" max="19" width="6.5703125" bestFit="1" customWidth="1"/>
  </cols>
  <sheetData>
    <row r="1" spans="1:19" ht="69.75" customHeight="1" thickBot="1" x14ac:dyDescent="0.25">
      <c r="A1" s="7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  <c r="I1" s="7"/>
      <c r="J1" s="7" t="s">
        <v>8</v>
      </c>
      <c r="K1" s="7" t="s">
        <v>10</v>
      </c>
      <c r="L1" s="7" t="s">
        <v>9</v>
      </c>
      <c r="M1" s="7" t="s">
        <v>11</v>
      </c>
      <c r="N1" s="7" t="s">
        <v>12</v>
      </c>
      <c r="O1" s="12" t="s">
        <v>26</v>
      </c>
      <c r="P1" s="1" t="s">
        <v>27</v>
      </c>
      <c r="Q1" s="1" t="s">
        <v>25</v>
      </c>
      <c r="R1" s="1" t="s">
        <v>21</v>
      </c>
    </row>
    <row r="2" spans="1:19" s="20" customFormat="1" ht="26.25" thickBot="1" x14ac:dyDescent="0.7">
      <c r="A2" s="38">
        <v>1</v>
      </c>
      <c r="B2" s="36" t="s">
        <v>13</v>
      </c>
      <c r="C2" s="5">
        <v>2014</v>
      </c>
      <c r="D2" s="14">
        <v>-0.08</v>
      </c>
      <c r="E2" s="14">
        <v>1.02</v>
      </c>
      <c r="F2" s="15">
        <v>-16395</v>
      </c>
      <c r="G2" s="14">
        <f t="shared" ref="G2:G46" si="0">IF(F2&gt;=0,0,1)</f>
        <v>1</v>
      </c>
      <c r="H2" s="16">
        <f t="shared" ref="H2:H46" si="1">D2/E2</f>
        <v>-7.8431372549019607E-2</v>
      </c>
      <c r="I2" s="16">
        <f>F2*G2</f>
        <v>-16395</v>
      </c>
      <c r="J2" s="15">
        <v>74840392</v>
      </c>
      <c r="K2" s="15">
        <v>258000000</v>
      </c>
      <c r="L2" s="17">
        <f t="shared" ref="L2:L6" si="2">J2/K2</f>
        <v>0.29007903875968993</v>
      </c>
      <c r="M2" s="18">
        <v>0.85</v>
      </c>
      <c r="N2" s="22">
        <f t="shared" ref="N2:N33" si="3">L2/M2</f>
        <v>0.34126945736434111</v>
      </c>
      <c r="O2" s="21" t="str">
        <f t="shared" ref="O2:O31" si="4">IF(N2&lt;=1,"تمارس","لا تمارس")</f>
        <v>تمارس</v>
      </c>
      <c r="P2" s="4">
        <v>0</v>
      </c>
      <c r="Q2" s="4">
        <f t="shared" ref="Q2:Q33" si="5">P2/K2</f>
        <v>0</v>
      </c>
      <c r="R2" s="4">
        <f>IF(Q2=0,0,1)</f>
        <v>0</v>
      </c>
      <c r="S2" s="20">
        <v>0</v>
      </c>
    </row>
    <row r="3" spans="1:19" s="20" customFormat="1" ht="26.25" thickBot="1" x14ac:dyDescent="0.7">
      <c r="A3" s="38"/>
      <c r="B3" s="36"/>
      <c r="C3" s="5">
        <v>2015</v>
      </c>
      <c r="D3" s="14">
        <v>-6.4000000000000001E-2</v>
      </c>
      <c r="E3" s="14">
        <v>0.85</v>
      </c>
      <c r="F3" s="15">
        <v>-13540</v>
      </c>
      <c r="G3" s="14">
        <f t="shared" si="0"/>
        <v>1</v>
      </c>
      <c r="H3" s="16">
        <f t="shared" si="1"/>
        <v>-7.5294117647058831E-2</v>
      </c>
      <c r="I3" s="16">
        <f t="shared" ref="I3:I56" si="6">F3*G3</f>
        <v>-13540</v>
      </c>
      <c r="J3" s="15">
        <v>69703057</v>
      </c>
      <c r="K3" s="15">
        <v>258000000</v>
      </c>
      <c r="L3" s="17">
        <f t="shared" si="2"/>
        <v>0.27016688759689922</v>
      </c>
      <c r="M3" s="18">
        <v>0.85</v>
      </c>
      <c r="N3" s="22">
        <f t="shared" si="3"/>
        <v>0.31784339717282262</v>
      </c>
      <c r="O3" s="21" t="str">
        <f t="shared" si="4"/>
        <v>تمارس</v>
      </c>
      <c r="P3" s="4">
        <v>0</v>
      </c>
      <c r="Q3" s="4">
        <f t="shared" si="5"/>
        <v>0</v>
      </c>
      <c r="R3" s="4">
        <f t="shared" ref="R3:R51" si="7">IF(Q3=0,0,1)</f>
        <v>0</v>
      </c>
      <c r="S3" s="20">
        <v>0</v>
      </c>
    </row>
    <row r="4" spans="1:19" s="20" customFormat="1" ht="26.25" thickBot="1" x14ac:dyDescent="0.7">
      <c r="A4" s="38"/>
      <c r="B4" s="36"/>
      <c r="C4" s="5">
        <v>2016</v>
      </c>
      <c r="D4" s="14">
        <v>-0.02</v>
      </c>
      <c r="E4" s="14">
        <v>0.85</v>
      </c>
      <c r="F4" s="15">
        <v>-729</v>
      </c>
      <c r="G4" s="14">
        <f t="shared" si="0"/>
        <v>1</v>
      </c>
      <c r="H4" s="16">
        <f t="shared" si="1"/>
        <v>-2.3529411764705882E-2</v>
      </c>
      <c r="I4" s="16">
        <f t="shared" si="6"/>
        <v>-729</v>
      </c>
      <c r="J4" s="15">
        <v>68165116</v>
      </c>
      <c r="K4" s="15">
        <v>258000000</v>
      </c>
      <c r="L4" s="17">
        <f t="shared" si="2"/>
        <v>0.26420587596899225</v>
      </c>
      <c r="M4" s="18">
        <v>0.87</v>
      </c>
      <c r="N4" s="22">
        <f t="shared" si="3"/>
        <v>0.30368491490688765</v>
      </c>
      <c r="O4" s="21" t="str">
        <f t="shared" si="4"/>
        <v>تمارس</v>
      </c>
      <c r="P4" s="4">
        <v>0</v>
      </c>
      <c r="Q4" s="4">
        <f t="shared" si="5"/>
        <v>0</v>
      </c>
      <c r="R4" s="4">
        <f t="shared" si="7"/>
        <v>0</v>
      </c>
      <c r="S4" s="20">
        <v>0</v>
      </c>
    </row>
    <row r="5" spans="1:19" s="20" customFormat="1" ht="26.25" thickBot="1" x14ac:dyDescent="0.7">
      <c r="A5" s="38"/>
      <c r="B5" s="36"/>
      <c r="C5" s="5">
        <v>2017</v>
      </c>
      <c r="D5" s="14">
        <v>-6.0000000000000001E-3</v>
      </c>
      <c r="E5" s="14">
        <v>0.87</v>
      </c>
      <c r="F5" s="15">
        <v>-231</v>
      </c>
      <c r="G5" s="14">
        <f t="shared" si="0"/>
        <v>1</v>
      </c>
      <c r="H5" s="16">
        <f t="shared" si="1"/>
        <v>-6.8965517241379309E-3</v>
      </c>
      <c r="I5" s="16">
        <f t="shared" si="6"/>
        <v>-231</v>
      </c>
      <c r="J5" s="15">
        <v>69519496</v>
      </c>
      <c r="K5" s="15">
        <v>258000000</v>
      </c>
      <c r="L5" s="17">
        <f t="shared" si="2"/>
        <v>0.26945541085271318</v>
      </c>
      <c r="M5" s="18">
        <v>1.04</v>
      </c>
      <c r="N5" s="22">
        <f t="shared" si="3"/>
        <v>0.25909174120453188</v>
      </c>
      <c r="O5" s="21" t="str">
        <f t="shared" si="4"/>
        <v>تمارس</v>
      </c>
      <c r="P5" s="4">
        <v>0</v>
      </c>
      <c r="Q5" s="4">
        <f t="shared" si="5"/>
        <v>0</v>
      </c>
      <c r="R5" s="4">
        <f t="shared" si="7"/>
        <v>0</v>
      </c>
      <c r="S5" s="20">
        <v>0</v>
      </c>
    </row>
    <row r="6" spans="1:19" s="20" customFormat="1" ht="26.25" thickBot="1" x14ac:dyDescent="0.7">
      <c r="A6" s="38"/>
      <c r="B6" s="37"/>
      <c r="C6" s="5">
        <v>2018</v>
      </c>
      <c r="D6" s="14">
        <v>-2.5999999999999999E-2</v>
      </c>
      <c r="E6" s="14">
        <v>1.04</v>
      </c>
      <c r="F6" s="15">
        <v>-3666</v>
      </c>
      <c r="G6" s="14">
        <f t="shared" si="0"/>
        <v>1</v>
      </c>
      <c r="H6" s="16">
        <f t="shared" si="1"/>
        <v>-2.4999999999999998E-2</v>
      </c>
      <c r="I6" s="16">
        <f t="shared" si="6"/>
        <v>-3666</v>
      </c>
      <c r="J6" s="15">
        <v>96139303</v>
      </c>
      <c r="K6" s="15">
        <v>258000000</v>
      </c>
      <c r="L6" s="17">
        <f t="shared" si="2"/>
        <v>0.3726329573643411</v>
      </c>
      <c r="M6" s="18">
        <v>1.04</v>
      </c>
      <c r="N6" s="22">
        <f t="shared" si="3"/>
        <v>0.35830092054263568</v>
      </c>
      <c r="O6" s="21" t="str">
        <f t="shared" si="4"/>
        <v>تمارس</v>
      </c>
      <c r="P6" s="4">
        <v>0</v>
      </c>
      <c r="Q6" s="4">
        <f t="shared" si="5"/>
        <v>0</v>
      </c>
      <c r="R6" s="4">
        <f t="shared" si="7"/>
        <v>0</v>
      </c>
      <c r="S6" s="20">
        <v>0</v>
      </c>
    </row>
    <row r="7" spans="1:19" s="20" customFormat="1" ht="26.25" thickBot="1" x14ac:dyDescent="0.7">
      <c r="A7" s="38"/>
      <c r="B7" s="36" t="s">
        <v>14</v>
      </c>
      <c r="C7" s="5">
        <v>2014</v>
      </c>
      <c r="D7" s="10">
        <v>0.98309859150000001</v>
      </c>
      <c r="E7" s="10">
        <v>8.1690140850000006</v>
      </c>
      <c r="F7" s="15">
        <v>173139</v>
      </c>
      <c r="G7" s="14">
        <f t="shared" si="0"/>
        <v>0</v>
      </c>
      <c r="H7" s="16">
        <f t="shared" si="1"/>
        <v>0.12034482757291022</v>
      </c>
      <c r="I7" s="16">
        <f t="shared" si="6"/>
        <v>0</v>
      </c>
      <c r="J7" s="15">
        <v>522339000</v>
      </c>
      <c r="K7" s="15">
        <v>131625000</v>
      </c>
      <c r="L7" s="17">
        <f t="shared" ref="L7:L11" si="8">J7/K7</f>
        <v>3.9683874643874644</v>
      </c>
      <c r="M7" s="11">
        <v>8.0281690139999995</v>
      </c>
      <c r="N7" s="22">
        <f t="shared" si="3"/>
        <v>0.49430791223592252</v>
      </c>
      <c r="O7" s="21" t="str">
        <f t="shared" si="4"/>
        <v>تمارس</v>
      </c>
      <c r="P7" s="4">
        <v>4500000</v>
      </c>
      <c r="Q7" s="4">
        <f t="shared" si="5"/>
        <v>3.4188034188034191E-2</v>
      </c>
      <c r="R7" s="4">
        <f t="shared" si="7"/>
        <v>1</v>
      </c>
      <c r="S7" s="20">
        <f t="shared" ref="S7:S22" si="9">LOG(P7)</f>
        <v>6.653212513775344</v>
      </c>
    </row>
    <row r="8" spans="1:19" s="20" customFormat="1" ht="26.25" thickBot="1" x14ac:dyDescent="0.7">
      <c r="A8" s="38"/>
      <c r="B8" s="36"/>
      <c r="C8" s="5">
        <v>2015</v>
      </c>
      <c r="D8" s="10">
        <v>0.90985915490000002</v>
      </c>
      <c r="E8" s="10">
        <v>8.0281690139999995</v>
      </c>
      <c r="F8" s="15">
        <v>152958</v>
      </c>
      <c r="G8" s="14">
        <f t="shared" si="0"/>
        <v>0</v>
      </c>
      <c r="H8" s="16">
        <f t="shared" si="1"/>
        <v>0.11333333333084211</v>
      </c>
      <c r="I8" s="16">
        <f t="shared" si="6"/>
        <v>0</v>
      </c>
      <c r="J8" s="15">
        <v>543050000</v>
      </c>
      <c r="K8" s="15">
        <v>131625000</v>
      </c>
      <c r="L8" s="17">
        <f t="shared" si="8"/>
        <v>4.1257359924026593</v>
      </c>
      <c r="M8" s="11">
        <v>7.8169014079999997</v>
      </c>
      <c r="N8" s="22">
        <f t="shared" si="3"/>
        <v>0.52779685671617715</v>
      </c>
      <c r="O8" s="21" t="str">
        <f t="shared" si="4"/>
        <v>تمارس</v>
      </c>
      <c r="P8" s="4">
        <v>3000000</v>
      </c>
      <c r="Q8" s="4">
        <f t="shared" si="5"/>
        <v>2.2792022792022793E-2</v>
      </c>
      <c r="R8" s="4">
        <f t="shared" si="7"/>
        <v>1</v>
      </c>
      <c r="S8" s="20">
        <f t="shared" si="9"/>
        <v>6.4771212547196626</v>
      </c>
    </row>
    <row r="9" spans="1:19" s="20" customFormat="1" ht="26.25" thickBot="1" x14ac:dyDescent="0.7">
      <c r="A9" s="38"/>
      <c r="B9" s="36"/>
      <c r="C9" s="5">
        <v>2016</v>
      </c>
      <c r="D9" s="10">
        <v>8.8873239440000001E-2</v>
      </c>
      <c r="E9" s="10">
        <v>7.8169014079999997</v>
      </c>
      <c r="F9" s="15">
        <v>168049</v>
      </c>
      <c r="G9" s="14">
        <f t="shared" si="0"/>
        <v>0</v>
      </c>
      <c r="H9" s="16">
        <f t="shared" si="1"/>
        <v>1.1369369370457334E-2</v>
      </c>
      <c r="I9" s="16">
        <f t="shared" si="6"/>
        <v>0</v>
      </c>
      <c r="J9" s="15">
        <v>554603000</v>
      </c>
      <c r="K9" s="15">
        <v>131625000</v>
      </c>
      <c r="L9" s="17">
        <f t="shared" si="8"/>
        <v>4.2135080721747391</v>
      </c>
      <c r="M9" s="11">
        <v>7.0140845069999997</v>
      </c>
      <c r="N9" s="22">
        <f t="shared" si="3"/>
        <v>0.600721030373913</v>
      </c>
      <c r="O9" s="21" t="str">
        <f t="shared" si="4"/>
        <v>تمارس</v>
      </c>
      <c r="P9" s="4">
        <v>3960000</v>
      </c>
      <c r="Q9" s="4">
        <f t="shared" si="5"/>
        <v>3.0085470085470085E-2</v>
      </c>
      <c r="R9" s="4">
        <f t="shared" si="7"/>
        <v>1</v>
      </c>
      <c r="S9" s="20">
        <f t="shared" si="9"/>
        <v>6.5976951859255122</v>
      </c>
    </row>
    <row r="10" spans="1:19" s="20" customFormat="1" ht="26.25" thickBot="1" x14ac:dyDescent="0.7">
      <c r="A10" s="38"/>
      <c r="B10" s="36"/>
      <c r="C10" s="5">
        <v>2017</v>
      </c>
      <c r="D10" s="10">
        <v>0.85633802820000005</v>
      </c>
      <c r="E10" s="10">
        <v>7.0140845069999997</v>
      </c>
      <c r="F10" s="15">
        <v>126301</v>
      </c>
      <c r="G10" s="14">
        <f t="shared" si="0"/>
        <v>0</v>
      </c>
      <c r="H10" s="16">
        <f t="shared" si="1"/>
        <v>0.12208835341880778</v>
      </c>
      <c r="I10" s="16">
        <f t="shared" si="6"/>
        <v>0</v>
      </c>
      <c r="J10" s="15">
        <v>565821000</v>
      </c>
      <c r="K10" s="15">
        <v>131625000</v>
      </c>
      <c r="L10" s="17">
        <f t="shared" si="8"/>
        <v>4.2987350427350428</v>
      </c>
      <c r="M10" s="11">
        <v>6.450704225</v>
      </c>
      <c r="N10" s="22">
        <f t="shared" si="3"/>
        <v>0.66639779050403491</v>
      </c>
      <c r="O10" s="21" t="str">
        <f t="shared" si="4"/>
        <v>تمارس</v>
      </c>
      <c r="P10" s="4">
        <v>5000000</v>
      </c>
      <c r="Q10" s="4">
        <f t="shared" si="5"/>
        <v>3.7986704653371318E-2</v>
      </c>
      <c r="R10" s="4">
        <f t="shared" si="7"/>
        <v>1</v>
      </c>
      <c r="S10" s="20">
        <f t="shared" si="9"/>
        <v>6.6989700043360187</v>
      </c>
    </row>
    <row r="11" spans="1:19" s="20" customFormat="1" ht="26.25" thickBot="1" x14ac:dyDescent="0.7">
      <c r="A11" s="38"/>
      <c r="B11" s="37"/>
      <c r="C11" s="5">
        <v>2018</v>
      </c>
      <c r="D11" s="10">
        <v>0.7549295775</v>
      </c>
      <c r="E11" s="10">
        <v>6.450704225</v>
      </c>
      <c r="F11" s="15">
        <v>103282</v>
      </c>
      <c r="G11" s="14">
        <f t="shared" si="0"/>
        <v>0</v>
      </c>
      <c r="H11" s="16">
        <f t="shared" si="1"/>
        <v>0.11703056769743617</v>
      </c>
      <c r="I11" s="16">
        <f t="shared" si="6"/>
        <v>0</v>
      </c>
      <c r="J11" s="15">
        <v>483017000</v>
      </c>
      <c r="K11" s="15">
        <v>131625000</v>
      </c>
      <c r="L11" s="17">
        <f t="shared" si="8"/>
        <v>3.669644824311491</v>
      </c>
      <c r="M11" s="11">
        <v>6.450704225</v>
      </c>
      <c r="N11" s="22">
        <f t="shared" si="3"/>
        <v>0.56887507104877233</v>
      </c>
      <c r="O11" s="21" t="str">
        <f t="shared" si="4"/>
        <v>تمارس</v>
      </c>
      <c r="P11" s="4">
        <v>5000000</v>
      </c>
      <c r="Q11" s="4">
        <f t="shared" si="5"/>
        <v>3.7986704653371318E-2</v>
      </c>
      <c r="R11" s="4">
        <f t="shared" si="7"/>
        <v>1</v>
      </c>
      <c r="S11" s="20">
        <f t="shared" si="9"/>
        <v>6.6989700043360187</v>
      </c>
    </row>
    <row r="12" spans="1:19" s="31" customFormat="1" ht="26.25" thickBot="1" x14ac:dyDescent="0.7">
      <c r="A12" s="38"/>
      <c r="B12" s="39" t="s">
        <v>15</v>
      </c>
      <c r="C12" s="23">
        <v>2014</v>
      </c>
      <c r="D12" s="32">
        <v>7.5999999999999998E-2</v>
      </c>
      <c r="E12" s="32">
        <v>1.42</v>
      </c>
      <c r="F12" s="24">
        <v>5538</v>
      </c>
      <c r="G12" s="25">
        <f t="shared" si="0"/>
        <v>0</v>
      </c>
      <c r="H12" s="26">
        <f t="shared" si="1"/>
        <v>5.3521126760563378E-2</v>
      </c>
      <c r="I12" s="16">
        <f t="shared" si="6"/>
        <v>0</v>
      </c>
      <c r="J12" s="24">
        <v>78004220</v>
      </c>
      <c r="K12" s="24">
        <v>60000000</v>
      </c>
      <c r="L12" s="27">
        <f>J12/K12</f>
        <v>1.3000703333333334</v>
      </c>
      <c r="M12" s="33">
        <v>1.03</v>
      </c>
      <c r="N12" s="28">
        <f t="shared" si="3"/>
        <v>1.2622042071197412</v>
      </c>
      <c r="O12" s="29" t="str">
        <f t="shared" si="4"/>
        <v>لا تمارس</v>
      </c>
      <c r="P12" s="30">
        <v>3000000</v>
      </c>
      <c r="Q12" s="30">
        <f t="shared" si="5"/>
        <v>0.05</v>
      </c>
      <c r="R12" s="30">
        <f t="shared" si="7"/>
        <v>1</v>
      </c>
      <c r="S12" s="20">
        <f t="shared" si="9"/>
        <v>6.4771212547196626</v>
      </c>
    </row>
    <row r="13" spans="1:19" s="31" customFormat="1" ht="26.25" thickBot="1" x14ac:dyDescent="0.7">
      <c r="A13" s="38"/>
      <c r="B13" s="39"/>
      <c r="C13" s="23">
        <v>2015</v>
      </c>
      <c r="D13" s="32">
        <v>3.1E-2</v>
      </c>
      <c r="E13" s="32">
        <v>1.03</v>
      </c>
      <c r="F13" s="24">
        <v>7120</v>
      </c>
      <c r="G13" s="25">
        <f t="shared" si="0"/>
        <v>0</v>
      </c>
      <c r="H13" s="26">
        <f t="shared" si="1"/>
        <v>3.0097087378640777E-2</v>
      </c>
      <c r="I13" s="16">
        <f t="shared" si="6"/>
        <v>0</v>
      </c>
      <c r="J13" s="24">
        <v>91652586</v>
      </c>
      <c r="K13" s="24">
        <v>60000000</v>
      </c>
      <c r="L13" s="27">
        <f>J13/K13</f>
        <v>1.5275430999999999</v>
      </c>
      <c r="M13" s="33">
        <v>1.18</v>
      </c>
      <c r="N13" s="28">
        <f t="shared" si="3"/>
        <v>1.2945280508474577</v>
      </c>
      <c r="O13" s="29" t="str">
        <f t="shared" si="4"/>
        <v>لا تمارس</v>
      </c>
      <c r="P13" s="30">
        <v>0</v>
      </c>
      <c r="Q13" s="30">
        <f t="shared" si="5"/>
        <v>0</v>
      </c>
      <c r="R13" s="30">
        <f t="shared" si="7"/>
        <v>0</v>
      </c>
      <c r="S13" s="20" t="e">
        <f t="shared" si="9"/>
        <v>#NUM!</v>
      </c>
    </row>
    <row r="14" spans="1:19" s="31" customFormat="1" ht="26.25" thickBot="1" x14ac:dyDescent="0.7">
      <c r="A14" s="38"/>
      <c r="B14" s="39"/>
      <c r="C14" s="23">
        <v>2016</v>
      </c>
      <c r="D14" s="32">
        <v>0.22700000000000001</v>
      </c>
      <c r="E14" s="32">
        <v>1.18</v>
      </c>
      <c r="F14" s="24">
        <v>14153</v>
      </c>
      <c r="G14" s="25">
        <f t="shared" si="0"/>
        <v>0</v>
      </c>
      <c r="H14" s="26">
        <f t="shared" si="1"/>
        <v>0.19237288135593222</v>
      </c>
      <c r="I14" s="16">
        <f t="shared" si="6"/>
        <v>0</v>
      </c>
      <c r="J14" s="24">
        <v>85003769</v>
      </c>
      <c r="K14" s="24">
        <v>60000000</v>
      </c>
      <c r="L14" s="27">
        <f>J14/K14</f>
        <v>1.4167294833333333</v>
      </c>
      <c r="M14" s="33">
        <v>1.35</v>
      </c>
      <c r="N14" s="28">
        <f t="shared" si="3"/>
        <v>1.0494292469135802</v>
      </c>
      <c r="O14" s="29" t="str">
        <f t="shared" si="4"/>
        <v>لا تمارس</v>
      </c>
      <c r="P14" s="30">
        <v>6000000</v>
      </c>
      <c r="Q14" s="30">
        <f t="shared" si="5"/>
        <v>0.1</v>
      </c>
      <c r="R14" s="30">
        <f t="shared" si="7"/>
        <v>1</v>
      </c>
      <c r="S14" s="20">
        <f t="shared" si="9"/>
        <v>6.7781512503836439</v>
      </c>
    </row>
    <row r="15" spans="1:19" s="31" customFormat="1" ht="26.25" thickBot="1" x14ac:dyDescent="0.7">
      <c r="A15" s="38"/>
      <c r="B15" s="39"/>
      <c r="C15" s="23">
        <v>2017</v>
      </c>
      <c r="D15" s="32">
        <v>-0.01</v>
      </c>
      <c r="E15" s="32">
        <v>1.35</v>
      </c>
      <c r="F15" s="24">
        <v>15673</v>
      </c>
      <c r="G15" s="25">
        <f t="shared" si="0"/>
        <v>0</v>
      </c>
      <c r="H15" s="26">
        <f t="shared" si="1"/>
        <v>-7.4074074074074068E-3</v>
      </c>
      <c r="I15" s="16">
        <f t="shared" si="6"/>
        <v>0</v>
      </c>
      <c r="J15" s="24">
        <v>87645997</v>
      </c>
      <c r="K15" s="24">
        <v>60000000</v>
      </c>
      <c r="L15" s="27">
        <f>J15/K15</f>
        <v>1.4607666166666666</v>
      </c>
      <c r="M15" s="33">
        <v>1.3</v>
      </c>
      <c r="N15" s="28">
        <f t="shared" si="3"/>
        <v>1.1236666282051282</v>
      </c>
      <c r="O15" s="29" t="str">
        <f t="shared" si="4"/>
        <v>لا تمارس</v>
      </c>
      <c r="P15" s="30">
        <v>6000000</v>
      </c>
      <c r="Q15" s="30">
        <f t="shared" si="5"/>
        <v>0.1</v>
      </c>
      <c r="R15" s="30">
        <f t="shared" si="7"/>
        <v>1</v>
      </c>
      <c r="S15" s="20">
        <f t="shared" si="9"/>
        <v>6.7781512503836439</v>
      </c>
    </row>
    <row r="16" spans="1:19" s="31" customFormat="1" ht="26.25" thickBot="1" x14ac:dyDescent="0.7">
      <c r="A16" s="38"/>
      <c r="B16" s="40"/>
      <c r="C16" s="23">
        <v>2018</v>
      </c>
      <c r="D16" s="32">
        <v>0.14000000000000001</v>
      </c>
      <c r="E16" s="32">
        <v>1.3</v>
      </c>
      <c r="F16" s="24">
        <v>9930</v>
      </c>
      <c r="G16" s="25">
        <f t="shared" si="0"/>
        <v>0</v>
      </c>
      <c r="H16" s="26">
        <f t="shared" si="1"/>
        <v>0.1076923076923077</v>
      </c>
      <c r="I16" s="16">
        <f t="shared" si="6"/>
        <v>0</v>
      </c>
      <c r="J16" s="24">
        <v>90432978</v>
      </c>
      <c r="K16" s="24">
        <v>60000000</v>
      </c>
      <c r="L16" s="27">
        <f>J16/K16</f>
        <v>1.5072163000000001</v>
      </c>
      <c r="M16" s="33">
        <v>1.3</v>
      </c>
      <c r="N16" s="28">
        <f t="shared" si="3"/>
        <v>1.1593971538461538</v>
      </c>
      <c r="O16" s="29" t="str">
        <f t="shared" si="4"/>
        <v>لا تمارس</v>
      </c>
      <c r="P16" s="30">
        <v>6330527</v>
      </c>
      <c r="Q16" s="30">
        <f t="shared" si="5"/>
        <v>0.10550878333333333</v>
      </c>
      <c r="R16" s="30">
        <f t="shared" si="7"/>
        <v>1</v>
      </c>
      <c r="S16" s="20">
        <f t="shared" si="9"/>
        <v>6.801439865414693</v>
      </c>
    </row>
    <row r="17" spans="1:30" s="31" customFormat="1" ht="26.25" thickBot="1" x14ac:dyDescent="0.7">
      <c r="A17" s="38"/>
      <c r="B17" s="39" t="s">
        <v>22</v>
      </c>
      <c r="C17" s="23">
        <v>2014</v>
      </c>
      <c r="D17" s="32">
        <v>-7.3239436620000001E-2</v>
      </c>
      <c r="E17" s="32">
        <v>1.2112676060000001</v>
      </c>
      <c r="F17" s="24">
        <v>-461</v>
      </c>
      <c r="G17" s="25">
        <f t="shared" si="0"/>
        <v>1</v>
      </c>
      <c r="H17" s="26">
        <f t="shared" si="1"/>
        <v>-6.0465116261022175E-2</v>
      </c>
      <c r="I17" s="16">
        <f t="shared" si="6"/>
        <v>-461</v>
      </c>
      <c r="J17" s="24">
        <v>25508718</v>
      </c>
      <c r="K17" s="24">
        <v>19677158</v>
      </c>
      <c r="L17" s="27">
        <f t="shared" ref="L17:L21" si="10">J17/K17</f>
        <v>1.2963619034822</v>
      </c>
      <c r="M17" s="33">
        <v>1.0281690139999999</v>
      </c>
      <c r="N17" s="28">
        <f t="shared" si="3"/>
        <v>1.2608451391068669</v>
      </c>
      <c r="O17" s="29" t="str">
        <f t="shared" si="4"/>
        <v>لا تمارس</v>
      </c>
      <c r="P17" s="30">
        <v>0</v>
      </c>
      <c r="Q17" s="30">
        <f t="shared" si="5"/>
        <v>0</v>
      </c>
      <c r="R17" s="30">
        <f t="shared" si="7"/>
        <v>0</v>
      </c>
      <c r="S17" s="20">
        <v>0</v>
      </c>
    </row>
    <row r="18" spans="1:30" s="31" customFormat="1" ht="26.25" thickBot="1" x14ac:dyDescent="0.7">
      <c r="A18" s="38"/>
      <c r="B18" s="39"/>
      <c r="C18" s="23">
        <v>2015</v>
      </c>
      <c r="D18" s="32">
        <v>-4.5070422499999999E-2</v>
      </c>
      <c r="E18" s="32">
        <v>1.0281690139999999</v>
      </c>
      <c r="F18" s="24">
        <v>306</v>
      </c>
      <c r="G18" s="25">
        <f t="shared" si="0"/>
        <v>0</v>
      </c>
      <c r="H18" s="26">
        <f t="shared" si="1"/>
        <v>-4.3835616407712517E-2</v>
      </c>
      <c r="I18" s="16">
        <f t="shared" si="6"/>
        <v>0</v>
      </c>
      <c r="J18" s="24">
        <v>17126664</v>
      </c>
      <c r="K18" s="24">
        <v>19677158</v>
      </c>
      <c r="L18" s="27">
        <f t="shared" si="10"/>
        <v>0.87038300957892389</v>
      </c>
      <c r="M18" s="33">
        <v>1.0704225350000001</v>
      </c>
      <c r="N18" s="28">
        <f t="shared" si="3"/>
        <v>0.81312096963553171</v>
      </c>
      <c r="O18" s="29" t="str">
        <f t="shared" si="4"/>
        <v>تمارس</v>
      </c>
      <c r="P18" s="30">
        <v>0</v>
      </c>
      <c r="Q18" s="30">
        <f t="shared" si="5"/>
        <v>0</v>
      </c>
      <c r="R18" s="30">
        <f t="shared" si="7"/>
        <v>0</v>
      </c>
      <c r="S18" s="20">
        <v>0</v>
      </c>
    </row>
    <row r="19" spans="1:30" s="31" customFormat="1" ht="26.25" thickBot="1" x14ac:dyDescent="0.7">
      <c r="A19" s="38"/>
      <c r="B19" s="39"/>
      <c r="C19" s="23">
        <v>2016</v>
      </c>
      <c r="D19" s="32">
        <v>-7.0422535209999998E-2</v>
      </c>
      <c r="E19" s="32">
        <v>1.0704225350000001</v>
      </c>
      <c r="F19" s="24">
        <v>-232</v>
      </c>
      <c r="G19" s="25">
        <f t="shared" si="0"/>
        <v>1</v>
      </c>
      <c r="H19" s="26">
        <f t="shared" si="1"/>
        <v>-6.5789473696011069E-2</v>
      </c>
      <c r="I19" s="16">
        <f t="shared" si="6"/>
        <v>-232</v>
      </c>
      <c r="J19" s="24">
        <v>22341525</v>
      </c>
      <c r="K19" s="24">
        <v>19677158</v>
      </c>
      <c r="L19" s="27">
        <f t="shared" si="10"/>
        <v>1.1354040558092791</v>
      </c>
      <c r="M19" s="33">
        <v>1</v>
      </c>
      <c r="N19" s="28">
        <f t="shared" si="3"/>
        <v>1.1354040558092791</v>
      </c>
      <c r="O19" s="29" t="str">
        <f t="shared" si="4"/>
        <v>لا تمارس</v>
      </c>
      <c r="P19" s="30">
        <v>0</v>
      </c>
      <c r="Q19" s="30">
        <f t="shared" si="5"/>
        <v>0</v>
      </c>
      <c r="R19" s="30">
        <f t="shared" si="7"/>
        <v>0</v>
      </c>
      <c r="S19" s="20">
        <v>0</v>
      </c>
    </row>
    <row r="20" spans="1:30" s="31" customFormat="1" ht="26.25" thickBot="1" x14ac:dyDescent="0.7">
      <c r="A20" s="38"/>
      <c r="B20" s="39"/>
      <c r="C20" s="23">
        <v>2017</v>
      </c>
      <c r="D20" s="32">
        <v>-9.5774647889999995E-2</v>
      </c>
      <c r="E20" s="32">
        <v>1</v>
      </c>
      <c r="F20" s="24">
        <v>-858</v>
      </c>
      <c r="G20" s="25">
        <f t="shared" si="0"/>
        <v>1</v>
      </c>
      <c r="H20" s="26">
        <f t="shared" si="1"/>
        <v>-9.5774647889999995E-2</v>
      </c>
      <c r="I20" s="16">
        <f t="shared" si="6"/>
        <v>-858</v>
      </c>
      <c r="J20" s="24">
        <v>14344052</v>
      </c>
      <c r="K20" s="24">
        <v>19677158</v>
      </c>
      <c r="L20" s="27">
        <f t="shared" si="10"/>
        <v>0.72896970182381016</v>
      </c>
      <c r="M20" s="33">
        <v>0.69014084509999996</v>
      </c>
      <c r="N20" s="28">
        <f t="shared" si="3"/>
        <v>1.0562622209647423</v>
      </c>
      <c r="O20" s="29" t="str">
        <f t="shared" si="4"/>
        <v>لا تمارس</v>
      </c>
      <c r="P20" s="30">
        <v>0</v>
      </c>
      <c r="Q20" s="30">
        <f t="shared" si="5"/>
        <v>0</v>
      </c>
      <c r="R20" s="30">
        <f t="shared" si="7"/>
        <v>0</v>
      </c>
      <c r="S20" s="20">
        <v>0</v>
      </c>
    </row>
    <row r="21" spans="1:30" s="31" customFormat="1" ht="26.25" thickBot="1" x14ac:dyDescent="0.7">
      <c r="A21" s="38"/>
      <c r="B21" s="40"/>
      <c r="C21" s="23">
        <v>2018</v>
      </c>
      <c r="D21" s="32">
        <v>-0.1084507042</v>
      </c>
      <c r="E21" s="32">
        <v>0.69014084509999996</v>
      </c>
      <c r="F21" s="24">
        <v>-1248</v>
      </c>
      <c r="G21" s="25">
        <f t="shared" si="0"/>
        <v>1</v>
      </c>
      <c r="H21" s="26">
        <f t="shared" si="1"/>
        <v>-0.15714285709938777</v>
      </c>
      <c r="I21" s="16">
        <f t="shared" si="6"/>
        <v>-1248</v>
      </c>
      <c r="J21" s="24">
        <v>1316126</v>
      </c>
      <c r="K21" s="24">
        <v>19677158</v>
      </c>
      <c r="L21" s="27">
        <f t="shared" si="10"/>
        <v>6.6885980180674459E-2</v>
      </c>
      <c r="M21" s="33">
        <v>0.69014084509999996</v>
      </c>
      <c r="N21" s="28">
        <f t="shared" si="3"/>
        <v>9.6916420257640051E-2</v>
      </c>
      <c r="O21" s="29" t="str">
        <f t="shared" si="4"/>
        <v>تمارس</v>
      </c>
      <c r="P21" s="30">
        <v>0</v>
      </c>
      <c r="Q21" s="30">
        <f t="shared" si="5"/>
        <v>0</v>
      </c>
      <c r="R21" s="30">
        <f t="shared" si="7"/>
        <v>0</v>
      </c>
      <c r="S21" s="20">
        <v>0</v>
      </c>
    </row>
    <row r="22" spans="1:30" s="20" customFormat="1" ht="26.25" thickBot="1" x14ac:dyDescent="0.7">
      <c r="A22" s="38"/>
      <c r="B22" s="36" t="s">
        <v>23</v>
      </c>
      <c r="C22" s="5">
        <v>2014</v>
      </c>
      <c r="D22" s="10">
        <v>2.3E-2</v>
      </c>
      <c r="E22" s="10">
        <v>0.85</v>
      </c>
      <c r="F22" s="15">
        <v>-310</v>
      </c>
      <c r="G22" s="14">
        <f t="shared" si="0"/>
        <v>1</v>
      </c>
      <c r="H22" s="16">
        <f t="shared" si="1"/>
        <v>2.7058823529411764E-2</v>
      </c>
      <c r="I22" s="16">
        <f t="shared" si="6"/>
        <v>-310</v>
      </c>
      <c r="J22" s="15">
        <v>5123980</v>
      </c>
      <c r="K22" s="15">
        <v>6500000</v>
      </c>
      <c r="L22" s="17">
        <f t="shared" ref="L22:L26" si="11">J22/K22</f>
        <v>0.78830461538461538</v>
      </c>
      <c r="M22" s="11">
        <v>1.1000000000000001</v>
      </c>
      <c r="N22" s="22">
        <f t="shared" si="3"/>
        <v>0.71664055944055938</v>
      </c>
      <c r="O22" s="21" t="str">
        <f t="shared" si="4"/>
        <v>تمارس</v>
      </c>
      <c r="P22" s="4">
        <v>160901</v>
      </c>
      <c r="Q22" s="4">
        <f t="shared" si="5"/>
        <v>2.4754000000000002E-2</v>
      </c>
      <c r="R22" s="4">
        <f t="shared" si="7"/>
        <v>1</v>
      </c>
      <c r="S22" s="20">
        <f t="shared" si="9"/>
        <v>5.2065587432483911</v>
      </c>
    </row>
    <row r="23" spans="1:30" s="20" customFormat="1" ht="26.25" thickBot="1" x14ac:dyDescent="0.7">
      <c r="A23" s="38"/>
      <c r="B23" s="36"/>
      <c r="C23" s="5">
        <v>2015</v>
      </c>
      <c r="D23" s="10">
        <v>-0.379</v>
      </c>
      <c r="E23" s="10">
        <v>1.1000000000000001</v>
      </c>
      <c r="F23" s="15">
        <v>-2112</v>
      </c>
      <c r="G23" s="14">
        <f t="shared" si="0"/>
        <v>1</v>
      </c>
      <c r="H23" s="16">
        <f t="shared" si="1"/>
        <v>-0.34454545454545454</v>
      </c>
      <c r="I23" s="16">
        <f t="shared" si="6"/>
        <v>-2112</v>
      </c>
      <c r="J23" s="15">
        <v>10190528</v>
      </c>
      <c r="K23" s="15">
        <v>9100984</v>
      </c>
      <c r="L23" s="17">
        <f t="shared" si="11"/>
        <v>1.1197171646494488</v>
      </c>
      <c r="M23" s="11">
        <v>1</v>
      </c>
      <c r="N23" s="22">
        <f t="shared" si="3"/>
        <v>1.1197171646494488</v>
      </c>
      <c r="O23" s="21" t="str">
        <f t="shared" si="4"/>
        <v>لا تمارس</v>
      </c>
      <c r="P23" s="20">
        <v>0</v>
      </c>
      <c r="Q23" s="4">
        <f>P24/K23</f>
        <v>1.6234618146785007E-2</v>
      </c>
      <c r="R23" s="4">
        <f t="shared" si="7"/>
        <v>1</v>
      </c>
      <c r="S23" s="20">
        <f>LOG(P24)</f>
        <v>5.1695304289307025</v>
      </c>
    </row>
    <row r="24" spans="1:30" s="20" customFormat="1" ht="26.25" thickBot="1" x14ac:dyDescent="0.7">
      <c r="A24" s="38"/>
      <c r="B24" s="36"/>
      <c r="C24" s="5">
        <v>2016</v>
      </c>
      <c r="D24" s="10">
        <v>-4.1000000000000002E-2</v>
      </c>
      <c r="E24" s="10">
        <v>1</v>
      </c>
      <c r="F24" s="15">
        <v>-1825</v>
      </c>
      <c r="G24" s="14">
        <f t="shared" si="0"/>
        <v>1</v>
      </c>
      <c r="H24" s="16">
        <f t="shared" si="1"/>
        <v>-4.1000000000000002E-2</v>
      </c>
      <c r="I24" s="16">
        <f t="shared" si="6"/>
        <v>-1825</v>
      </c>
      <c r="J24" s="15">
        <v>7405992</v>
      </c>
      <c r="K24" s="15">
        <v>13000000</v>
      </c>
      <c r="L24" s="17">
        <f t="shared" si="11"/>
        <v>0.56969169230769234</v>
      </c>
      <c r="M24" s="11">
        <v>0.75</v>
      </c>
      <c r="N24" s="22">
        <f t="shared" si="3"/>
        <v>0.75958892307692316</v>
      </c>
      <c r="O24" s="21" t="str">
        <f t="shared" si="4"/>
        <v>تمارس</v>
      </c>
      <c r="P24" s="4">
        <v>147751</v>
      </c>
      <c r="Q24" s="4" t="e">
        <f>#REF!/K24</f>
        <v>#REF!</v>
      </c>
      <c r="R24" s="4" t="e">
        <f t="shared" si="7"/>
        <v>#REF!</v>
      </c>
      <c r="S24" s="20">
        <v>0</v>
      </c>
    </row>
    <row r="25" spans="1:30" s="20" customFormat="1" ht="26.25" thickBot="1" x14ac:dyDescent="0.7">
      <c r="A25" s="38"/>
      <c r="B25" s="36"/>
      <c r="C25" s="5">
        <v>2017</v>
      </c>
      <c r="D25" s="10">
        <v>8.9999999999999993E-3</v>
      </c>
      <c r="E25" s="10">
        <v>0.75</v>
      </c>
      <c r="F25" s="15">
        <v>3</v>
      </c>
      <c r="G25" s="14">
        <f t="shared" si="0"/>
        <v>0</v>
      </c>
      <c r="H25" s="16">
        <f t="shared" si="1"/>
        <v>1.1999999999999999E-2</v>
      </c>
      <c r="I25" s="16">
        <f t="shared" si="6"/>
        <v>0</v>
      </c>
      <c r="J25" s="15">
        <v>7444494</v>
      </c>
      <c r="K25" s="15">
        <v>13000000</v>
      </c>
      <c r="L25" s="17">
        <f t="shared" si="11"/>
        <v>0.57265338461538462</v>
      </c>
      <c r="M25" s="11">
        <v>0.46</v>
      </c>
      <c r="N25" s="22">
        <f t="shared" si="3"/>
        <v>1.2448986622073579</v>
      </c>
      <c r="O25" s="21" t="str">
        <f t="shared" si="4"/>
        <v>لا تمارس</v>
      </c>
      <c r="P25" s="4">
        <v>0</v>
      </c>
      <c r="Q25" s="4">
        <f t="shared" si="5"/>
        <v>0</v>
      </c>
      <c r="R25" s="4">
        <f t="shared" si="7"/>
        <v>0</v>
      </c>
      <c r="S25" s="20">
        <v>0</v>
      </c>
    </row>
    <row r="26" spans="1:30" s="20" customFormat="1" ht="26.25" thickBot="1" x14ac:dyDescent="0.7">
      <c r="A26" s="38"/>
      <c r="B26" s="37"/>
      <c r="C26" s="5">
        <v>2018</v>
      </c>
      <c r="D26" s="10">
        <v>5.0000000000000001E-3</v>
      </c>
      <c r="E26" s="10">
        <v>0.46</v>
      </c>
      <c r="F26" s="15">
        <v>-621</v>
      </c>
      <c r="G26" s="14">
        <f t="shared" si="0"/>
        <v>1</v>
      </c>
      <c r="H26" s="16">
        <f t="shared" si="1"/>
        <v>1.0869565217391304E-2</v>
      </c>
      <c r="I26" s="16">
        <f t="shared" si="6"/>
        <v>-621</v>
      </c>
      <c r="J26" s="15">
        <v>6815176</v>
      </c>
      <c r="K26" s="15">
        <v>13000000</v>
      </c>
      <c r="L26" s="17">
        <f t="shared" si="11"/>
        <v>0.52424430769230768</v>
      </c>
      <c r="M26" s="11">
        <v>0.46</v>
      </c>
      <c r="N26" s="22">
        <f t="shared" si="3"/>
        <v>1.1396615384615383</v>
      </c>
      <c r="O26" s="21" t="str">
        <f t="shared" si="4"/>
        <v>لا تمارس</v>
      </c>
      <c r="P26" s="4">
        <v>0</v>
      </c>
      <c r="Q26" s="4">
        <f t="shared" si="5"/>
        <v>0</v>
      </c>
      <c r="R26" s="4">
        <f t="shared" si="7"/>
        <v>0</v>
      </c>
      <c r="S26" s="20">
        <v>0</v>
      </c>
    </row>
    <row r="27" spans="1:30" s="30" customFormat="1" ht="26.25" thickBot="1" x14ac:dyDescent="0.7">
      <c r="A27" s="38"/>
      <c r="B27" s="39" t="s">
        <v>16</v>
      </c>
      <c r="C27" s="23">
        <v>2014</v>
      </c>
      <c r="D27" s="32">
        <v>3.2000000000000001E-2</v>
      </c>
      <c r="E27" s="32">
        <v>1.03</v>
      </c>
      <c r="F27" s="24">
        <v>470</v>
      </c>
      <c r="G27" s="25">
        <f t="shared" si="0"/>
        <v>0</v>
      </c>
      <c r="H27" s="26">
        <f t="shared" si="1"/>
        <v>3.1067961165048542E-2</v>
      </c>
      <c r="I27" s="16">
        <f t="shared" si="6"/>
        <v>0</v>
      </c>
      <c r="J27" s="24">
        <v>12453587</v>
      </c>
      <c r="K27" s="24">
        <v>11000000</v>
      </c>
      <c r="L27" s="27">
        <f t="shared" ref="L27:L31" si="12">J27/K27</f>
        <v>1.1321442727272728</v>
      </c>
      <c r="M27" s="33">
        <v>1.02</v>
      </c>
      <c r="N27" s="28">
        <f t="shared" si="3"/>
        <v>1.1099453654188949</v>
      </c>
      <c r="O27" s="29" t="str">
        <f t="shared" si="4"/>
        <v>لا تمارس</v>
      </c>
      <c r="P27" s="30">
        <v>0</v>
      </c>
      <c r="Q27" s="30">
        <f t="shared" si="5"/>
        <v>0</v>
      </c>
      <c r="R27" s="30">
        <f t="shared" si="7"/>
        <v>0</v>
      </c>
      <c r="S27" s="20">
        <v>0</v>
      </c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s="30" customFormat="1" ht="26.25" thickBot="1" x14ac:dyDescent="0.7">
      <c r="A28" s="38"/>
      <c r="B28" s="39"/>
      <c r="C28" s="23">
        <v>2015</v>
      </c>
      <c r="D28" s="32">
        <v>0.01</v>
      </c>
      <c r="E28" s="32">
        <v>1.02</v>
      </c>
      <c r="F28" s="24">
        <v>343</v>
      </c>
      <c r="G28" s="25">
        <f t="shared" si="0"/>
        <v>0</v>
      </c>
      <c r="H28" s="26">
        <f t="shared" si="1"/>
        <v>9.8039215686274508E-3</v>
      </c>
      <c r="I28" s="16">
        <f t="shared" si="6"/>
        <v>0</v>
      </c>
      <c r="J28" s="24">
        <v>18731550</v>
      </c>
      <c r="K28" s="24">
        <v>11000000</v>
      </c>
      <c r="L28" s="27">
        <f t="shared" si="12"/>
        <v>1.7028681818181819</v>
      </c>
      <c r="M28" s="33">
        <v>1.1499999999999999</v>
      </c>
      <c r="N28" s="28">
        <f t="shared" si="3"/>
        <v>1.4807549407114626</v>
      </c>
      <c r="O28" s="29" t="str">
        <f t="shared" si="4"/>
        <v>لا تمارس</v>
      </c>
      <c r="P28" s="30">
        <v>0</v>
      </c>
      <c r="Q28" s="30">
        <f t="shared" si="5"/>
        <v>0</v>
      </c>
      <c r="R28" s="30">
        <f t="shared" si="7"/>
        <v>0</v>
      </c>
      <c r="S28" s="20">
        <v>0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30" customFormat="1" ht="26.25" thickBot="1" x14ac:dyDescent="0.7">
      <c r="A29" s="38"/>
      <c r="B29" s="39"/>
      <c r="C29" s="23">
        <v>2016</v>
      </c>
      <c r="D29" s="32">
        <v>0.02</v>
      </c>
      <c r="E29" s="32">
        <v>1.1499999999999999</v>
      </c>
      <c r="F29" s="24">
        <v>362</v>
      </c>
      <c r="G29" s="25">
        <f t="shared" si="0"/>
        <v>0</v>
      </c>
      <c r="H29" s="26">
        <f t="shared" si="1"/>
        <v>1.7391304347826087E-2</v>
      </c>
      <c r="I29" s="16">
        <f t="shared" si="6"/>
        <v>0</v>
      </c>
      <c r="J29" s="24">
        <v>19237260</v>
      </c>
      <c r="K29" s="24">
        <v>11000000</v>
      </c>
      <c r="L29" s="27">
        <f t="shared" si="12"/>
        <v>1.7488418181818182</v>
      </c>
      <c r="M29" s="33">
        <v>1.17</v>
      </c>
      <c r="N29" s="28">
        <f t="shared" si="3"/>
        <v>1.4947365967365969</v>
      </c>
      <c r="O29" s="29" t="str">
        <f t="shared" si="4"/>
        <v>لا تمارس</v>
      </c>
      <c r="P29" s="30">
        <v>0</v>
      </c>
      <c r="Q29" s="30">
        <f t="shared" si="5"/>
        <v>0</v>
      </c>
      <c r="R29" s="30">
        <f t="shared" si="7"/>
        <v>0</v>
      </c>
      <c r="S29" s="20">
        <v>0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30" customFormat="1" ht="26.25" thickBot="1" x14ac:dyDescent="0.7">
      <c r="A30" s="38"/>
      <c r="B30" s="39"/>
      <c r="C30" s="23">
        <v>2017</v>
      </c>
      <c r="D30" s="32">
        <v>4.2999999999999997E-2</v>
      </c>
      <c r="E30" s="32">
        <v>1.17</v>
      </c>
      <c r="F30" s="24">
        <v>488</v>
      </c>
      <c r="G30" s="25">
        <f t="shared" si="0"/>
        <v>0</v>
      </c>
      <c r="H30" s="26">
        <f t="shared" si="1"/>
        <v>3.6752136752136753E-2</v>
      </c>
      <c r="I30" s="16">
        <f t="shared" si="6"/>
        <v>0</v>
      </c>
      <c r="J30" s="24">
        <v>21502220</v>
      </c>
      <c r="K30" s="24">
        <v>11000000</v>
      </c>
      <c r="L30" s="27">
        <f t="shared" si="12"/>
        <v>1.9547472727272728</v>
      </c>
      <c r="M30" s="33">
        <v>1.17</v>
      </c>
      <c r="N30" s="28">
        <f t="shared" si="3"/>
        <v>1.6707241647241649</v>
      </c>
      <c r="O30" s="29" t="str">
        <f t="shared" si="4"/>
        <v>لا تمارس</v>
      </c>
      <c r="P30" s="30">
        <v>0</v>
      </c>
      <c r="Q30" s="30">
        <f t="shared" si="5"/>
        <v>0</v>
      </c>
      <c r="R30" s="30">
        <f t="shared" si="7"/>
        <v>0</v>
      </c>
      <c r="S30" s="20">
        <v>0</v>
      </c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s="30" customFormat="1" ht="26.25" thickBot="1" x14ac:dyDescent="0.7">
      <c r="A31" s="38"/>
      <c r="B31" s="40"/>
      <c r="C31" s="23">
        <v>2018</v>
      </c>
      <c r="D31" s="32">
        <v>0.20499999999999999</v>
      </c>
      <c r="E31" s="32">
        <v>1.17</v>
      </c>
      <c r="F31" s="24">
        <v>573</v>
      </c>
      <c r="G31" s="25">
        <f t="shared" si="0"/>
        <v>0</v>
      </c>
      <c r="H31" s="26">
        <f t="shared" si="1"/>
        <v>0.1752136752136752</v>
      </c>
      <c r="I31" s="16">
        <f t="shared" si="6"/>
        <v>0</v>
      </c>
      <c r="J31" s="24">
        <v>22661541</v>
      </c>
      <c r="K31" s="24">
        <v>11000000</v>
      </c>
      <c r="L31" s="27">
        <f t="shared" si="12"/>
        <v>2.060140090909091</v>
      </c>
      <c r="M31" s="33">
        <v>1.17</v>
      </c>
      <c r="N31" s="28">
        <f t="shared" si="3"/>
        <v>1.7608034965034967</v>
      </c>
      <c r="O31" s="29" t="str">
        <f t="shared" si="4"/>
        <v>لا تمارس</v>
      </c>
      <c r="P31" s="30">
        <v>0</v>
      </c>
      <c r="Q31" s="30">
        <f t="shared" si="5"/>
        <v>0</v>
      </c>
      <c r="R31" s="30">
        <f t="shared" si="7"/>
        <v>0</v>
      </c>
      <c r="S31" s="20">
        <v>0</v>
      </c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s="30" customFormat="1" ht="26.25" thickBot="1" x14ac:dyDescent="0.7">
      <c r="A32" s="38"/>
      <c r="B32" s="39" t="s">
        <v>18</v>
      </c>
      <c r="C32" s="23">
        <v>2014</v>
      </c>
      <c r="D32" s="32">
        <v>1.9718309860000002E-2</v>
      </c>
      <c r="E32" s="32">
        <v>4.7746478899999998</v>
      </c>
      <c r="F32" s="24">
        <v>220</v>
      </c>
      <c r="G32" s="25">
        <f t="shared" si="0"/>
        <v>0</v>
      </c>
      <c r="H32" s="26">
        <f t="shared" si="1"/>
        <v>4.1297935081868421E-3</v>
      </c>
      <c r="I32" s="16">
        <f t="shared" si="6"/>
        <v>0</v>
      </c>
      <c r="J32" s="24">
        <v>14817945</v>
      </c>
      <c r="K32" s="24">
        <v>3611047</v>
      </c>
      <c r="L32" s="27">
        <f t="shared" ref="L32:L36" si="13">J32/K32</f>
        <v>4.1035037760516548</v>
      </c>
      <c r="M32" s="33">
        <v>4.5774647890000004</v>
      </c>
      <c r="N32" s="28">
        <f t="shared" si="3"/>
        <v>0.89645774794656852</v>
      </c>
      <c r="O32" s="29" t="str">
        <f t="shared" ref="O32:O56" si="14">IF(N32&lt;=1,"تمارس","لا تمارس")</f>
        <v>تمارس</v>
      </c>
      <c r="P32" s="30">
        <v>0</v>
      </c>
      <c r="Q32" s="30">
        <f t="shared" si="5"/>
        <v>0</v>
      </c>
      <c r="R32" s="30">
        <f t="shared" si="7"/>
        <v>0</v>
      </c>
      <c r="S32" s="20">
        <v>0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s="30" customFormat="1" ht="26.25" thickBot="1" x14ac:dyDescent="0.7">
      <c r="A33" s="38"/>
      <c r="B33" s="39"/>
      <c r="C33" s="23">
        <v>2015</v>
      </c>
      <c r="D33" s="32">
        <v>-4.5070422540000002E-2</v>
      </c>
      <c r="E33" s="32">
        <v>4.5774647890000004</v>
      </c>
      <c r="F33" s="24">
        <v>-111</v>
      </c>
      <c r="G33" s="25">
        <f t="shared" si="0"/>
        <v>1</v>
      </c>
      <c r="H33" s="26">
        <f t="shared" si="1"/>
        <v>-9.8461538466243781E-3</v>
      </c>
      <c r="I33" s="16">
        <f t="shared" si="6"/>
        <v>-111</v>
      </c>
      <c r="J33" s="24">
        <v>12364111</v>
      </c>
      <c r="K33" s="24">
        <v>3616467</v>
      </c>
      <c r="L33" s="27">
        <f t="shared" si="13"/>
        <v>3.4188369477725082</v>
      </c>
      <c r="M33" s="33">
        <v>4.5774647890000004</v>
      </c>
      <c r="N33" s="28">
        <f t="shared" si="3"/>
        <v>0.74688437931586849</v>
      </c>
      <c r="O33" s="29" t="str">
        <f t="shared" si="14"/>
        <v>تمارس</v>
      </c>
      <c r="P33" s="30">
        <v>0</v>
      </c>
      <c r="Q33" s="30">
        <f t="shared" si="5"/>
        <v>0</v>
      </c>
      <c r="R33" s="30">
        <f t="shared" si="7"/>
        <v>0</v>
      </c>
      <c r="S33" s="20">
        <v>0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s="30" customFormat="1" ht="26.25" thickBot="1" x14ac:dyDescent="0.7">
      <c r="A34" s="38"/>
      <c r="B34" s="39"/>
      <c r="C34" s="23">
        <v>2016</v>
      </c>
      <c r="D34" s="32">
        <v>7.6056338030000004E-2</v>
      </c>
      <c r="E34" s="32">
        <v>4.5774647890000004</v>
      </c>
      <c r="F34" s="24">
        <v>-46</v>
      </c>
      <c r="G34" s="25">
        <f t="shared" si="0"/>
        <v>1</v>
      </c>
      <c r="H34" s="26">
        <f t="shared" si="1"/>
        <v>1.6615384614813253E-2</v>
      </c>
      <c r="I34" s="16">
        <f t="shared" si="6"/>
        <v>-46</v>
      </c>
      <c r="J34" s="24">
        <v>12364718</v>
      </c>
      <c r="K34" s="24">
        <v>4000000</v>
      </c>
      <c r="L34" s="27">
        <f t="shared" si="13"/>
        <v>3.0911795</v>
      </c>
      <c r="M34" s="33">
        <v>4.1549295769999999</v>
      </c>
      <c r="N34" s="28">
        <f t="shared" ref="N34:N51" si="15">L34/M34</f>
        <v>0.74397879499847897</v>
      </c>
      <c r="O34" s="29" t="str">
        <f t="shared" si="14"/>
        <v>تمارس</v>
      </c>
      <c r="P34" s="30">
        <v>0</v>
      </c>
      <c r="Q34" s="30">
        <f t="shared" ref="Q34:Q51" si="16">P34/K34</f>
        <v>0</v>
      </c>
      <c r="R34" s="30">
        <f t="shared" si="7"/>
        <v>0</v>
      </c>
      <c r="S34" s="20">
        <v>0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s="30" customFormat="1" ht="26.25" thickBot="1" x14ac:dyDescent="0.7">
      <c r="A35" s="38"/>
      <c r="B35" s="39"/>
      <c r="C35" s="23">
        <v>2017</v>
      </c>
      <c r="D35" s="32">
        <v>0.1464788732</v>
      </c>
      <c r="E35" s="32">
        <v>4.1549295769999999</v>
      </c>
      <c r="F35" s="24">
        <v>693</v>
      </c>
      <c r="G35" s="25">
        <f t="shared" si="0"/>
        <v>0</v>
      </c>
      <c r="H35" s="26">
        <f t="shared" si="1"/>
        <v>3.525423728258776E-2</v>
      </c>
      <c r="I35" s="16">
        <f t="shared" si="6"/>
        <v>0</v>
      </c>
      <c r="J35" s="24">
        <v>13638349</v>
      </c>
      <c r="K35" s="24">
        <v>4000000</v>
      </c>
      <c r="L35" s="27">
        <f t="shared" si="13"/>
        <v>3.40958725</v>
      </c>
      <c r="M35" s="33">
        <v>4.0140845069999997</v>
      </c>
      <c r="N35" s="28">
        <f t="shared" si="15"/>
        <v>0.84940594650016921</v>
      </c>
      <c r="O35" s="29" t="str">
        <f t="shared" si="14"/>
        <v>تمارس</v>
      </c>
      <c r="P35" s="30">
        <v>280000</v>
      </c>
      <c r="Q35" s="30">
        <f t="shared" si="16"/>
        <v>7.0000000000000007E-2</v>
      </c>
      <c r="R35" s="30">
        <f t="shared" si="7"/>
        <v>1</v>
      </c>
      <c r="S35" s="20">
        <v>0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pans="1:30" s="30" customFormat="1" ht="26.25" thickBot="1" x14ac:dyDescent="0.7">
      <c r="A36" s="38"/>
      <c r="B36" s="40"/>
      <c r="C36" s="23">
        <v>2018</v>
      </c>
      <c r="D36" s="32">
        <v>0.16901408449999999</v>
      </c>
      <c r="E36" s="32">
        <v>4.0140845069999997</v>
      </c>
      <c r="F36" s="24">
        <v>765</v>
      </c>
      <c r="G36" s="25">
        <f t="shared" si="0"/>
        <v>0</v>
      </c>
      <c r="H36" s="26">
        <f t="shared" si="1"/>
        <v>4.2105263156583563E-2</v>
      </c>
      <c r="I36" s="16">
        <f t="shared" si="6"/>
        <v>0</v>
      </c>
      <c r="J36" s="24">
        <v>12985535</v>
      </c>
      <c r="K36" s="24">
        <v>4000000</v>
      </c>
      <c r="L36" s="27">
        <f t="shared" si="13"/>
        <v>3.2463837500000001</v>
      </c>
      <c r="M36" s="33">
        <v>4.0140845069999997</v>
      </c>
      <c r="N36" s="28">
        <f t="shared" si="15"/>
        <v>0.80874823246465355</v>
      </c>
      <c r="O36" s="29" t="str">
        <f t="shared" si="14"/>
        <v>تمارس</v>
      </c>
      <c r="P36" s="30">
        <v>0</v>
      </c>
      <c r="Q36" s="30">
        <f t="shared" si="16"/>
        <v>0</v>
      </c>
      <c r="R36" s="30">
        <f t="shared" si="7"/>
        <v>0</v>
      </c>
      <c r="S36" s="20">
        <v>0</v>
      </c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pans="1:30" s="30" customFormat="1" ht="26.25" thickBot="1" x14ac:dyDescent="0.7">
      <c r="A37" s="38"/>
      <c r="B37" s="39" t="s">
        <v>19</v>
      </c>
      <c r="C37" s="23">
        <v>2014</v>
      </c>
      <c r="D37" s="32">
        <v>0.36619718309999999</v>
      </c>
      <c r="E37" s="32">
        <v>1.549295775</v>
      </c>
      <c r="F37" s="24">
        <v>1323</v>
      </c>
      <c r="G37" s="25">
        <f t="shared" si="0"/>
        <v>0</v>
      </c>
      <c r="H37" s="26">
        <f t="shared" si="1"/>
        <v>0.23636363631082644</v>
      </c>
      <c r="I37" s="16">
        <f t="shared" si="6"/>
        <v>0</v>
      </c>
      <c r="J37" s="24">
        <v>6457933</v>
      </c>
      <c r="K37" s="24">
        <v>3177813</v>
      </c>
      <c r="L37" s="27">
        <f t="shared" ref="L37:L41" si="17">J37/K37</f>
        <v>2.0321941536522132</v>
      </c>
      <c r="M37" s="33">
        <v>2.450704225</v>
      </c>
      <c r="N37" s="28">
        <f t="shared" si="15"/>
        <v>0.82922864902320603</v>
      </c>
      <c r="O37" s="29" t="str">
        <f t="shared" si="14"/>
        <v>تمارس</v>
      </c>
      <c r="P37" s="30">
        <v>0</v>
      </c>
      <c r="Q37" s="30">
        <f t="shared" si="16"/>
        <v>0</v>
      </c>
      <c r="R37" s="30">
        <f t="shared" si="7"/>
        <v>0</v>
      </c>
      <c r="S37" s="20">
        <v>0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pans="1:30" s="30" customFormat="1" ht="26.25" thickBot="1" x14ac:dyDescent="0.7">
      <c r="A38" s="38"/>
      <c r="B38" s="39"/>
      <c r="C38" s="23">
        <v>2015</v>
      </c>
      <c r="D38" s="32">
        <v>0</v>
      </c>
      <c r="E38" s="32">
        <v>2.450704225</v>
      </c>
      <c r="F38" s="24">
        <v>832</v>
      </c>
      <c r="G38" s="25">
        <f t="shared" si="0"/>
        <v>0</v>
      </c>
      <c r="H38" s="26">
        <f t="shared" si="1"/>
        <v>0</v>
      </c>
      <c r="I38" s="16">
        <f t="shared" si="6"/>
        <v>0</v>
      </c>
      <c r="J38" s="24">
        <v>6399764</v>
      </c>
      <c r="K38" s="24">
        <v>3177813</v>
      </c>
      <c r="L38" s="27">
        <f t="shared" si="17"/>
        <v>2.0138894264703429</v>
      </c>
      <c r="M38" s="33">
        <v>1.4929577460000001</v>
      </c>
      <c r="N38" s="28">
        <f t="shared" si="15"/>
        <v>1.348925937030734</v>
      </c>
      <c r="O38" s="29" t="str">
        <f t="shared" si="14"/>
        <v>لا تمارس</v>
      </c>
      <c r="P38" s="30">
        <v>0</v>
      </c>
      <c r="Q38" s="30">
        <f t="shared" si="16"/>
        <v>0</v>
      </c>
      <c r="R38" s="30">
        <f t="shared" si="7"/>
        <v>0</v>
      </c>
      <c r="S38" s="20">
        <v>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s="30" customFormat="1" ht="26.25" thickBot="1" x14ac:dyDescent="0.7">
      <c r="A39" s="38"/>
      <c r="B39" s="39"/>
      <c r="C39" s="23">
        <v>2016</v>
      </c>
      <c r="D39" s="32">
        <v>0</v>
      </c>
      <c r="E39" s="32">
        <v>1.4929577460000001</v>
      </c>
      <c r="F39" s="24">
        <v>-42</v>
      </c>
      <c r="G39" s="25">
        <f t="shared" si="0"/>
        <v>1</v>
      </c>
      <c r="H39" s="26">
        <f t="shared" si="1"/>
        <v>0</v>
      </c>
      <c r="I39" s="16">
        <f t="shared" si="6"/>
        <v>-42</v>
      </c>
      <c r="J39" s="24">
        <v>7182861</v>
      </c>
      <c r="K39" s="24">
        <v>3177813</v>
      </c>
      <c r="L39" s="27">
        <f t="shared" si="17"/>
        <v>2.2603158209749914</v>
      </c>
      <c r="M39" s="33">
        <v>1.76056338</v>
      </c>
      <c r="N39" s="28">
        <f t="shared" si="15"/>
        <v>1.2838593865192125</v>
      </c>
      <c r="O39" s="29" t="str">
        <f t="shared" si="14"/>
        <v>لا تمارس</v>
      </c>
      <c r="P39" s="30">
        <v>0</v>
      </c>
      <c r="Q39" s="30">
        <f t="shared" si="16"/>
        <v>0</v>
      </c>
      <c r="R39" s="30">
        <f t="shared" si="7"/>
        <v>0</v>
      </c>
      <c r="S39" s="20">
        <v>0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s="30" customFormat="1" ht="26.25" thickBot="1" x14ac:dyDescent="0.7">
      <c r="A40" s="38"/>
      <c r="B40" s="39"/>
      <c r="C40" s="23">
        <v>2017</v>
      </c>
      <c r="D40" s="32">
        <v>0.2464788732</v>
      </c>
      <c r="E40" s="32">
        <v>1.76056338</v>
      </c>
      <c r="F40" s="24">
        <v>887</v>
      </c>
      <c r="G40" s="25">
        <f t="shared" si="0"/>
        <v>0</v>
      </c>
      <c r="H40" s="26">
        <f t="shared" si="1"/>
        <v>0.14000000000000001</v>
      </c>
      <c r="I40" s="16">
        <f t="shared" si="6"/>
        <v>0</v>
      </c>
      <c r="J40" s="24">
        <v>7254576</v>
      </c>
      <c r="K40" s="24">
        <v>3177813</v>
      </c>
      <c r="L40" s="27">
        <f t="shared" si="17"/>
        <v>2.282883228182401</v>
      </c>
      <c r="M40" s="33">
        <v>2.0704225350000001</v>
      </c>
      <c r="N40" s="28">
        <f t="shared" si="15"/>
        <v>1.1026170695067328</v>
      </c>
      <c r="O40" s="29" t="str">
        <f t="shared" si="14"/>
        <v>لا تمارس</v>
      </c>
      <c r="P40" s="30">
        <v>158890</v>
      </c>
      <c r="Q40" s="30">
        <f t="shared" si="16"/>
        <v>4.9999795456812594E-2</v>
      </c>
      <c r="R40" s="30">
        <f t="shared" si="7"/>
        <v>1</v>
      </c>
      <c r="S40" s="20">
        <v>0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s="30" customFormat="1" ht="26.25" thickBot="1" x14ac:dyDescent="0.7">
      <c r="A41" s="38"/>
      <c r="B41" s="40"/>
      <c r="C41" s="23">
        <v>2018</v>
      </c>
      <c r="D41" s="32">
        <v>0.16338028169999999</v>
      </c>
      <c r="E41" s="32">
        <v>2.0704225350000001</v>
      </c>
      <c r="F41" s="24">
        <v>496</v>
      </c>
      <c r="G41" s="25">
        <f t="shared" si="0"/>
        <v>0</v>
      </c>
      <c r="H41" s="26">
        <f t="shared" si="1"/>
        <v>7.8911564638664444E-2</v>
      </c>
      <c r="I41" s="16">
        <f t="shared" si="6"/>
        <v>0</v>
      </c>
      <c r="J41" s="24">
        <v>7254576</v>
      </c>
      <c r="K41" s="24">
        <v>3177813</v>
      </c>
      <c r="L41" s="27">
        <f t="shared" si="17"/>
        <v>2.282883228182401</v>
      </c>
      <c r="M41" s="33">
        <v>2.0704225350000001</v>
      </c>
      <c r="N41" s="28">
        <f t="shared" si="15"/>
        <v>1.1026170695067328</v>
      </c>
      <c r="O41" s="29" t="str">
        <f t="shared" si="14"/>
        <v>لا تمارس</v>
      </c>
      <c r="P41" s="30">
        <v>222447</v>
      </c>
      <c r="Q41" s="30">
        <f t="shared" si="16"/>
        <v>7.0000028321364413E-2</v>
      </c>
      <c r="R41" s="30">
        <f t="shared" si="7"/>
        <v>1</v>
      </c>
      <c r="S41" s="20">
        <v>0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s="4" customFormat="1" ht="26.25" thickBot="1" x14ac:dyDescent="0.7">
      <c r="A42" s="38"/>
      <c r="B42" s="36" t="s">
        <v>24</v>
      </c>
      <c r="C42" s="5">
        <v>2014</v>
      </c>
      <c r="D42" s="10">
        <v>-5.9154929580000001E-2</v>
      </c>
      <c r="E42" s="10">
        <v>0.97183098590000006</v>
      </c>
      <c r="F42" s="15">
        <v>77</v>
      </c>
      <c r="G42" s="14">
        <f t="shared" si="0"/>
        <v>0</v>
      </c>
      <c r="H42" s="16">
        <f t="shared" si="1"/>
        <v>-6.0869565220970381E-2</v>
      </c>
      <c r="I42" s="16">
        <f t="shared" si="6"/>
        <v>0</v>
      </c>
      <c r="J42" s="15">
        <v>2414800</v>
      </c>
      <c r="K42" s="15">
        <v>2514141</v>
      </c>
      <c r="L42" s="17">
        <f t="shared" ref="L42:L46" si="18">J42/K42</f>
        <v>0.96048710076324284</v>
      </c>
      <c r="M42" s="11">
        <v>0.90140845069999997</v>
      </c>
      <c r="N42" s="22">
        <f t="shared" si="15"/>
        <v>1.0655403774142174</v>
      </c>
      <c r="O42" s="21" t="str">
        <f t="shared" si="14"/>
        <v>لا تمارس</v>
      </c>
      <c r="P42" s="4">
        <v>0</v>
      </c>
      <c r="Q42" s="4">
        <f t="shared" si="16"/>
        <v>0</v>
      </c>
      <c r="R42" s="4">
        <f t="shared" si="7"/>
        <v>0</v>
      </c>
      <c r="S42" s="20">
        <v>0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s="4" customFormat="1" ht="26.25" thickBot="1" x14ac:dyDescent="0.7">
      <c r="A43" s="38"/>
      <c r="B43" s="36"/>
      <c r="C43" s="5">
        <v>2015</v>
      </c>
      <c r="D43" s="10">
        <v>-0.16901408449999999</v>
      </c>
      <c r="E43" s="10">
        <v>0.90140845069999997</v>
      </c>
      <c r="F43" s="15">
        <v>-94</v>
      </c>
      <c r="G43" s="14">
        <f t="shared" si="0"/>
        <v>1</v>
      </c>
      <c r="H43" s="16">
        <f t="shared" si="1"/>
        <v>-0.18749999999306641</v>
      </c>
      <c r="I43" s="16">
        <f t="shared" si="6"/>
        <v>-94</v>
      </c>
      <c r="J43" s="15">
        <v>2075407</v>
      </c>
      <c r="K43" s="15">
        <v>2514141</v>
      </c>
      <c r="L43" s="17">
        <f t="shared" si="18"/>
        <v>0.82549347868715395</v>
      </c>
      <c r="M43" s="11">
        <v>0.85915492959999995</v>
      </c>
      <c r="N43" s="22">
        <f t="shared" si="15"/>
        <v>0.96082027844673146</v>
      </c>
      <c r="O43" s="21" t="str">
        <f t="shared" si="14"/>
        <v>تمارس</v>
      </c>
      <c r="P43" s="4">
        <v>0</v>
      </c>
      <c r="Q43" s="4">
        <f t="shared" si="16"/>
        <v>0</v>
      </c>
      <c r="R43" s="4">
        <f t="shared" si="7"/>
        <v>0</v>
      </c>
      <c r="S43" s="20">
        <v>0</v>
      </c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s="4" customFormat="1" ht="26.25" thickBot="1" x14ac:dyDescent="0.7">
      <c r="A44" s="38"/>
      <c r="B44" s="36"/>
      <c r="C44" s="5">
        <v>2016</v>
      </c>
      <c r="D44" s="10">
        <v>-0.12112676059999999</v>
      </c>
      <c r="E44" s="10">
        <v>0.85915492959999995</v>
      </c>
      <c r="F44" s="15">
        <v>-52</v>
      </c>
      <c r="G44" s="14">
        <f t="shared" si="0"/>
        <v>1</v>
      </c>
      <c r="H44" s="16">
        <f t="shared" si="1"/>
        <v>-0.14098360659630207</v>
      </c>
      <c r="I44" s="16">
        <f t="shared" si="6"/>
        <v>-52</v>
      </c>
      <c r="J44" s="15">
        <v>2217470</v>
      </c>
      <c r="K44" s="15">
        <v>2514141</v>
      </c>
      <c r="L44" s="17">
        <f t="shared" si="18"/>
        <v>0.88199906051410804</v>
      </c>
      <c r="M44" s="11">
        <v>0.76056338030000004</v>
      </c>
      <c r="N44" s="22">
        <f t="shared" si="15"/>
        <v>1.1596654313887798</v>
      </c>
      <c r="O44" s="21" t="str">
        <f t="shared" si="14"/>
        <v>لا تمارس</v>
      </c>
      <c r="P44" s="4">
        <v>0</v>
      </c>
      <c r="Q44" s="4">
        <f t="shared" si="16"/>
        <v>0</v>
      </c>
      <c r="R44" s="4">
        <f t="shared" si="7"/>
        <v>0</v>
      </c>
      <c r="S44" s="20">
        <v>0</v>
      </c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s="4" customFormat="1" ht="26.25" thickBot="1" x14ac:dyDescent="0.7">
      <c r="A45" s="38"/>
      <c r="B45" s="36"/>
      <c r="C45" s="5">
        <v>2017</v>
      </c>
      <c r="D45" s="10">
        <v>5.6338028169999999E-2</v>
      </c>
      <c r="E45" s="10">
        <v>0.76056338030000004</v>
      </c>
      <c r="F45" s="15">
        <v>300</v>
      </c>
      <c r="G45" s="14">
        <f t="shared" si="0"/>
        <v>0</v>
      </c>
      <c r="H45" s="16">
        <f t="shared" si="1"/>
        <v>7.4074074073587098E-2</v>
      </c>
      <c r="I45" s="16">
        <f t="shared" si="6"/>
        <v>0</v>
      </c>
      <c r="J45" s="15">
        <v>2345059</v>
      </c>
      <c r="K45" s="15">
        <v>2514141</v>
      </c>
      <c r="L45" s="17">
        <f t="shared" si="18"/>
        <v>0.93274760643893884</v>
      </c>
      <c r="M45" s="11">
        <v>0.64788732390000003</v>
      </c>
      <c r="N45" s="22">
        <f t="shared" si="15"/>
        <v>1.4396756535136446</v>
      </c>
      <c r="O45" s="21" t="str">
        <f t="shared" si="14"/>
        <v>لا تمارس</v>
      </c>
      <c r="P45" s="4">
        <v>0</v>
      </c>
      <c r="Q45" s="4">
        <f t="shared" si="16"/>
        <v>0</v>
      </c>
      <c r="R45" s="4">
        <f t="shared" si="7"/>
        <v>0</v>
      </c>
      <c r="S45" s="20">
        <v>0</v>
      </c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1:30" s="4" customFormat="1" ht="26.25" thickBot="1" x14ac:dyDescent="0.7">
      <c r="A46" s="38"/>
      <c r="B46" s="37"/>
      <c r="C46" s="5">
        <v>2018</v>
      </c>
      <c r="D46" s="10">
        <v>5.9154929580000001E-2</v>
      </c>
      <c r="E46" s="10">
        <v>0.64788732390000003</v>
      </c>
      <c r="F46" s="15">
        <v>194</v>
      </c>
      <c r="G46" s="14">
        <f t="shared" si="0"/>
        <v>0</v>
      </c>
      <c r="H46" s="16">
        <f t="shared" si="1"/>
        <v>9.1304347836153113E-2</v>
      </c>
      <c r="I46" s="16">
        <f t="shared" si="6"/>
        <v>0</v>
      </c>
      <c r="J46" s="15">
        <v>2345059</v>
      </c>
      <c r="K46" s="15">
        <v>2514141</v>
      </c>
      <c r="L46" s="17">
        <f t="shared" si="18"/>
        <v>0.93274760643893884</v>
      </c>
      <c r="M46" s="11">
        <v>0.64788732390000003</v>
      </c>
      <c r="N46" s="22">
        <f t="shared" si="15"/>
        <v>1.4396756535136446</v>
      </c>
      <c r="O46" s="21" t="str">
        <f t="shared" si="14"/>
        <v>لا تمارس</v>
      </c>
      <c r="P46" s="4">
        <v>0</v>
      </c>
      <c r="Q46" s="4">
        <f t="shared" si="16"/>
        <v>0</v>
      </c>
      <c r="R46" s="4">
        <f t="shared" si="7"/>
        <v>0</v>
      </c>
      <c r="S46" s="20">
        <v>0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s="4" customFormat="1" ht="26.25" thickBot="1" x14ac:dyDescent="0.7">
      <c r="A47" s="38"/>
      <c r="B47" s="36" t="s">
        <v>20</v>
      </c>
      <c r="C47" s="5">
        <v>2014</v>
      </c>
      <c r="D47" s="8">
        <v>-8.4507042249999997E-2</v>
      </c>
      <c r="E47" s="8">
        <v>0.53521126760000004</v>
      </c>
      <c r="F47" s="15">
        <v>-404</v>
      </c>
      <c r="G47" s="14">
        <f t="shared" ref="G47:G56" si="19">IF(F47&gt;=0,0,1)</f>
        <v>1</v>
      </c>
      <c r="H47" s="16">
        <f t="shared" ref="H47:H56" si="20">D47/E47</f>
        <v>-0.15789473683718835</v>
      </c>
      <c r="I47" s="16">
        <f t="shared" si="6"/>
        <v>-404</v>
      </c>
      <c r="J47" s="15">
        <v>756867</v>
      </c>
      <c r="K47" s="15">
        <v>948890</v>
      </c>
      <c r="L47" s="17">
        <f t="shared" ref="L47:L56" si="21">J47/K47</f>
        <v>0.7976340777118528</v>
      </c>
      <c r="M47" s="9">
        <v>0.40845070420000001</v>
      </c>
      <c r="N47" s="22">
        <f t="shared" si="15"/>
        <v>1.9528282593467805</v>
      </c>
      <c r="O47" s="21" t="str">
        <f t="shared" si="14"/>
        <v>لا تمارس</v>
      </c>
      <c r="P47" s="4">
        <v>0</v>
      </c>
      <c r="Q47" s="4">
        <f t="shared" si="16"/>
        <v>0</v>
      </c>
      <c r="R47" s="4">
        <f t="shared" si="7"/>
        <v>0</v>
      </c>
      <c r="S47" s="20">
        <v>0</v>
      </c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s="4" customFormat="1" ht="26.25" thickBot="1" x14ac:dyDescent="0.7">
      <c r="A48" s="38"/>
      <c r="B48" s="36"/>
      <c r="C48" s="5">
        <v>2015</v>
      </c>
      <c r="D48" s="8">
        <v>-0.23802816900000001</v>
      </c>
      <c r="E48" s="8">
        <v>0.40845070420000001</v>
      </c>
      <c r="F48" s="15">
        <v>-241</v>
      </c>
      <c r="G48" s="14">
        <f t="shared" si="19"/>
        <v>1</v>
      </c>
      <c r="H48" s="16">
        <f t="shared" si="20"/>
        <v>-0.58275862069134365</v>
      </c>
      <c r="I48" s="16">
        <f t="shared" si="6"/>
        <v>-241</v>
      </c>
      <c r="J48" s="15">
        <v>699223</v>
      </c>
      <c r="K48" s="15">
        <v>948890</v>
      </c>
      <c r="L48" s="17">
        <f t="shared" si="21"/>
        <v>0.73688520271053548</v>
      </c>
      <c r="M48" s="9">
        <v>0.38028169010000001</v>
      </c>
      <c r="N48" s="22">
        <f t="shared" si="15"/>
        <v>1.937735162891387</v>
      </c>
      <c r="O48" s="21" t="str">
        <f t="shared" si="14"/>
        <v>لا تمارس</v>
      </c>
      <c r="P48" s="4">
        <v>0</v>
      </c>
      <c r="Q48" s="4">
        <f t="shared" si="16"/>
        <v>0</v>
      </c>
      <c r="R48" s="4">
        <f t="shared" si="7"/>
        <v>0</v>
      </c>
      <c r="S48" s="20">
        <v>0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1:31" s="4" customFormat="1" ht="26.25" thickBot="1" x14ac:dyDescent="0.7">
      <c r="A49" s="38"/>
      <c r="B49" s="36"/>
      <c r="C49" s="5">
        <v>2016</v>
      </c>
      <c r="D49" s="8">
        <v>-8.732394366E-2</v>
      </c>
      <c r="E49" s="8">
        <v>0.38028169010000001</v>
      </c>
      <c r="F49" s="15">
        <v>-213</v>
      </c>
      <c r="G49" s="14">
        <f t="shared" si="19"/>
        <v>1</v>
      </c>
      <c r="H49" s="16">
        <f t="shared" si="20"/>
        <v>-0.22962962964910835</v>
      </c>
      <c r="I49" s="16">
        <f t="shared" si="6"/>
        <v>-213</v>
      </c>
      <c r="J49" s="15">
        <v>511621</v>
      </c>
      <c r="K49" s="15">
        <v>948890</v>
      </c>
      <c r="L49" s="17">
        <f t="shared" si="21"/>
        <v>0.53917840845619613</v>
      </c>
      <c r="M49" s="9">
        <v>0.42253521129999999</v>
      </c>
      <c r="N49" s="22">
        <f t="shared" si="15"/>
        <v>1.2760555665818334</v>
      </c>
      <c r="O49" s="21" t="str">
        <f t="shared" si="14"/>
        <v>لا تمارس</v>
      </c>
      <c r="P49" s="4">
        <v>0</v>
      </c>
      <c r="Q49" s="4">
        <f t="shared" si="16"/>
        <v>0</v>
      </c>
      <c r="R49" s="4">
        <f t="shared" si="7"/>
        <v>0</v>
      </c>
      <c r="S49" s="20">
        <v>0</v>
      </c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1:31" s="4" customFormat="1" ht="26.25" thickBot="1" x14ac:dyDescent="0.7">
      <c r="A50" s="38"/>
      <c r="B50" s="36"/>
      <c r="C50" s="5">
        <v>2017</v>
      </c>
      <c r="D50" s="8">
        <v>0.02</v>
      </c>
      <c r="E50" s="8">
        <v>0.42253521129999999</v>
      </c>
      <c r="F50" s="15">
        <v>-204</v>
      </c>
      <c r="G50" s="14">
        <f t="shared" si="19"/>
        <v>1</v>
      </c>
      <c r="H50" s="16">
        <f t="shared" si="20"/>
        <v>4.733333332970445E-2</v>
      </c>
      <c r="I50" s="16">
        <f t="shared" si="6"/>
        <v>-204</v>
      </c>
      <c r="J50" s="15">
        <v>511621</v>
      </c>
      <c r="K50" s="15">
        <v>948890</v>
      </c>
      <c r="L50" s="17">
        <f t="shared" si="21"/>
        <v>0.53917840845619613</v>
      </c>
      <c r="M50" s="9">
        <v>0.42253521129999999</v>
      </c>
      <c r="N50" s="22">
        <f t="shared" si="15"/>
        <v>1.2760555665818334</v>
      </c>
      <c r="O50" s="21" t="str">
        <f t="shared" si="14"/>
        <v>لا تمارس</v>
      </c>
      <c r="P50" s="4">
        <v>0</v>
      </c>
      <c r="Q50" s="4">
        <f t="shared" si="16"/>
        <v>0</v>
      </c>
      <c r="R50" s="4">
        <f t="shared" si="7"/>
        <v>0</v>
      </c>
      <c r="S50" s="20">
        <v>0</v>
      </c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1" s="4" customFormat="1" ht="26.25" thickBot="1" x14ac:dyDescent="0.7">
      <c r="A51" s="38"/>
      <c r="B51" s="37"/>
      <c r="C51" s="5">
        <v>2018</v>
      </c>
      <c r="D51" s="8">
        <v>0.02</v>
      </c>
      <c r="E51" s="8">
        <v>0.42253521129999999</v>
      </c>
      <c r="F51" s="15">
        <v>-204</v>
      </c>
      <c r="G51" s="14">
        <f t="shared" si="19"/>
        <v>1</v>
      </c>
      <c r="H51" s="16">
        <f t="shared" si="20"/>
        <v>4.733333332970445E-2</v>
      </c>
      <c r="I51" s="16">
        <f t="shared" si="6"/>
        <v>-204</v>
      </c>
      <c r="J51" s="15">
        <v>511621</v>
      </c>
      <c r="K51" s="15">
        <v>948890</v>
      </c>
      <c r="L51" s="17">
        <f t="shared" si="21"/>
        <v>0.53917840845619613</v>
      </c>
      <c r="M51" s="9">
        <v>0.42253521129999999</v>
      </c>
      <c r="N51" s="22">
        <f t="shared" si="15"/>
        <v>1.2760555665818334</v>
      </c>
      <c r="O51" s="21" t="str">
        <f t="shared" si="14"/>
        <v>لا تمارس</v>
      </c>
      <c r="P51" s="4">
        <v>0</v>
      </c>
      <c r="Q51" s="4">
        <f t="shared" si="16"/>
        <v>0</v>
      </c>
      <c r="R51" s="4">
        <f t="shared" si="7"/>
        <v>0</v>
      </c>
      <c r="S51" s="20">
        <v>0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1" s="4" customFormat="1" ht="26.25" thickBot="1" x14ac:dyDescent="0.7">
      <c r="A52"/>
      <c r="B52" s="34" t="s">
        <v>17</v>
      </c>
      <c r="C52" s="5">
        <v>2014</v>
      </c>
      <c r="D52" s="8">
        <v>-0.20100000000000001</v>
      </c>
      <c r="E52" s="8">
        <v>0.18</v>
      </c>
      <c r="F52" s="15">
        <v>-821</v>
      </c>
      <c r="G52" s="14">
        <f t="shared" si="19"/>
        <v>1</v>
      </c>
      <c r="H52" s="16">
        <f t="shared" si="20"/>
        <v>-1.1166666666666667</v>
      </c>
      <c r="I52" s="16">
        <f t="shared" si="6"/>
        <v>-821</v>
      </c>
      <c r="J52" s="15">
        <v>3616547</v>
      </c>
      <c r="K52" s="15">
        <v>5595585</v>
      </c>
      <c r="L52" s="17">
        <f t="shared" si="21"/>
        <v>0.64632151955514927</v>
      </c>
      <c r="M52" s="9">
        <v>0.08</v>
      </c>
      <c r="N52" s="19">
        <f t="shared" ref="N52:N56" si="22">L52/M52</f>
        <v>8.079018994439366</v>
      </c>
      <c r="O52" s="21" t="str">
        <f t="shared" si="14"/>
        <v>لا تمارس</v>
      </c>
      <c r="P52" s="4">
        <v>0</v>
      </c>
      <c r="Q52" s="4">
        <v>0</v>
      </c>
      <c r="R52" s="4">
        <f t="shared" ref="R52:R56" si="23">Q52/K52</f>
        <v>0</v>
      </c>
      <c r="S52" s="20">
        <v>0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s="4" customFormat="1" ht="26.25" thickBot="1" x14ac:dyDescent="0.7">
      <c r="A53"/>
      <c r="B53" s="34"/>
      <c r="C53" s="5">
        <v>2015</v>
      </c>
      <c r="D53" s="8">
        <v>-0.106</v>
      </c>
      <c r="E53" s="8">
        <v>0.08</v>
      </c>
      <c r="F53" s="15">
        <v>-613</v>
      </c>
      <c r="G53" s="14">
        <f t="shared" si="19"/>
        <v>1</v>
      </c>
      <c r="H53" s="16">
        <f t="shared" si="20"/>
        <v>-1.325</v>
      </c>
      <c r="I53" s="16">
        <f t="shared" si="6"/>
        <v>-613</v>
      </c>
      <c r="J53" s="15">
        <v>3075619</v>
      </c>
      <c r="K53" s="15">
        <v>5595585</v>
      </c>
      <c r="L53" s="17">
        <f t="shared" si="21"/>
        <v>0.54965101950913087</v>
      </c>
      <c r="M53" s="9">
        <v>0.09</v>
      </c>
      <c r="N53" s="19">
        <f t="shared" si="22"/>
        <v>6.1072335501014541</v>
      </c>
      <c r="O53" s="21" t="str">
        <f t="shared" si="14"/>
        <v>لا تمارس</v>
      </c>
      <c r="P53" s="4">
        <f t="shared" ref="P53:P56" si="24">IF(O53= "تمارس",1,0)</f>
        <v>0</v>
      </c>
      <c r="Q53" s="4">
        <v>0</v>
      </c>
      <c r="R53" s="4">
        <f t="shared" si="23"/>
        <v>0</v>
      </c>
      <c r="S53" s="20">
        <v>0</v>
      </c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s="4" customFormat="1" ht="26.25" thickBot="1" x14ac:dyDescent="0.7">
      <c r="A54"/>
      <c r="B54" s="34"/>
      <c r="C54" s="5">
        <v>2016</v>
      </c>
      <c r="D54" s="8">
        <v>-4.7E-2</v>
      </c>
      <c r="E54" s="8">
        <v>0.09</v>
      </c>
      <c r="F54" s="15">
        <v>-317</v>
      </c>
      <c r="G54" s="14">
        <f t="shared" si="19"/>
        <v>1</v>
      </c>
      <c r="H54" s="16">
        <f t="shared" si="20"/>
        <v>-0.52222222222222225</v>
      </c>
      <c r="I54" s="16">
        <f t="shared" si="6"/>
        <v>-317</v>
      </c>
      <c r="J54" s="15">
        <v>3475565</v>
      </c>
      <c r="K54" s="15">
        <v>5595585</v>
      </c>
      <c r="L54" s="17">
        <f t="shared" si="21"/>
        <v>0.62112629868012015</v>
      </c>
      <c r="M54" s="9">
        <v>7.0000000000000007E-2</v>
      </c>
      <c r="N54" s="19">
        <f t="shared" si="22"/>
        <v>8.8732328382874304</v>
      </c>
      <c r="O54" s="21" t="str">
        <f t="shared" si="14"/>
        <v>لا تمارس</v>
      </c>
      <c r="P54" s="4">
        <f t="shared" si="24"/>
        <v>0</v>
      </c>
      <c r="Q54" s="4">
        <v>0</v>
      </c>
      <c r="R54" s="4">
        <f t="shared" si="23"/>
        <v>0</v>
      </c>
      <c r="S54" s="20">
        <v>0</v>
      </c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s="4" customFormat="1" ht="26.25" thickBot="1" x14ac:dyDescent="0.7">
      <c r="A55"/>
      <c r="B55" s="34"/>
      <c r="C55" s="5">
        <v>2017</v>
      </c>
      <c r="D55" s="8">
        <v>-4.7E-2</v>
      </c>
      <c r="E55" s="8">
        <v>7.0000000000000007E-2</v>
      </c>
      <c r="F55" s="15">
        <v>-317</v>
      </c>
      <c r="G55" s="14">
        <f t="shared" si="19"/>
        <v>1</v>
      </c>
      <c r="H55" s="16">
        <f t="shared" si="20"/>
        <v>-0.67142857142857137</v>
      </c>
      <c r="I55" s="16">
        <f t="shared" si="6"/>
        <v>-317</v>
      </c>
      <c r="J55" s="15">
        <v>3475565</v>
      </c>
      <c r="K55" s="15">
        <v>5595585</v>
      </c>
      <c r="L55" s="17">
        <f t="shared" si="21"/>
        <v>0.62112629868012015</v>
      </c>
      <c r="M55" s="9">
        <v>7.0000000000000007E-2</v>
      </c>
      <c r="N55" s="19">
        <f t="shared" si="22"/>
        <v>8.8732328382874304</v>
      </c>
      <c r="O55" s="21" t="str">
        <f t="shared" si="14"/>
        <v>لا تمارس</v>
      </c>
      <c r="P55" s="4">
        <f t="shared" si="24"/>
        <v>0</v>
      </c>
      <c r="Q55" s="4">
        <v>0</v>
      </c>
      <c r="R55" s="4">
        <f t="shared" si="23"/>
        <v>0</v>
      </c>
      <c r="S55" s="20">
        <v>0</v>
      </c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s="4" customFormat="1" ht="26.25" thickBot="1" x14ac:dyDescent="0.7">
      <c r="A56"/>
      <c r="B56" s="35"/>
      <c r="C56" s="5">
        <v>2018</v>
      </c>
      <c r="D56" s="8">
        <v>-4.7E-2</v>
      </c>
      <c r="E56" s="8">
        <v>7.0000000000000007E-2</v>
      </c>
      <c r="F56" s="15">
        <v>-317</v>
      </c>
      <c r="G56" s="14">
        <f t="shared" si="19"/>
        <v>1</v>
      </c>
      <c r="H56" s="16">
        <f t="shared" si="20"/>
        <v>-0.67142857142857137</v>
      </c>
      <c r="I56" s="16">
        <f t="shared" si="6"/>
        <v>-317</v>
      </c>
      <c r="J56" s="15">
        <v>3475565</v>
      </c>
      <c r="K56" s="15">
        <v>5595585</v>
      </c>
      <c r="L56" s="17">
        <f t="shared" si="21"/>
        <v>0.62112629868012015</v>
      </c>
      <c r="M56" s="9">
        <v>7.0000000000000007E-2</v>
      </c>
      <c r="N56" s="19">
        <f t="shared" si="22"/>
        <v>8.8732328382874304</v>
      </c>
      <c r="O56" s="21" t="str">
        <f t="shared" si="14"/>
        <v>لا تمارس</v>
      </c>
      <c r="P56" s="4">
        <f t="shared" si="24"/>
        <v>0</v>
      </c>
      <c r="Q56" s="4">
        <v>0</v>
      </c>
      <c r="R56" s="4">
        <f t="shared" si="23"/>
        <v>0</v>
      </c>
      <c r="S56" s="20">
        <v>0</v>
      </c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</sheetData>
  <mergeCells count="12">
    <mergeCell ref="B52:B56"/>
    <mergeCell ref="B42:B46"/>
    <mergeCell ref="B47:B51"/>
    <mergeCell ref="A2:A51"/>
    <mergeCell ref="B2:B6"/>
    <mergeCell ref="B7:B11"/>
    <mergeCell ref="B32:B36"/>
    <mergeCell ref="B37:B41"/>
    <mergeCell ref="B12:B16"/>
    <mergeCell ref="B17:B21"/>
    <mergeCell ref="B22:B26"/>
    <mergeCell ref="B27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rightToLeft="1" workbookViewId="0">
      <selection activeCell="E23" sqref="E23"/>
    </sheetView>
  </sheetViews>
  <sheetFormatPr defaultRowHeight="12.75" x14ac:dyDescent="0.2"/>
  <cols>
    <col min="4" max="4" width="9.7109375" bestFit="1" customWidth="1"/>
  </cols>
  <sheetData>
    <row r="1" spans="1:5" x14ac:dyDescent="0.2">
      <c r="A1" s="4">
        <v>0</v>
      </c>
      <c r="C1">
        <f>(A1+A2+A3+A4+A5)/5</f>
        <v>0</v>
      </c>
      <c r="E1" s="4">
        <v>0</v>
      </c>
    </row>
    <row r="2" spans="1:5" x14ac:dyDescent="0.2">
      <c r="A2" s="4">
        <v>0</v>
      </c>
      <c r="C2">
        <v>0</v>
      </c>
      <c r="E2" s="4">
        <v>0</v>
      </c>
    </row>
    <row r="3" spans="1:5" x14ac:dyDescent="0.2">
      <c r="A3" s="4">
        <v>0</v>
      </c>
      <c r="C3">
        <v>0</v>
      </c>
      <c r="E3" s="4">
        <v>0</v>
      </c>
    </row>
    <row r="4" spans="1:5" x14ac:dyDescent="0.2">
      <c r="A4" s="4">
        <v>0</v>
      </c>
      <c r="C4">
        <v>0</v>
      </c>
      <c r="E4" s="4">
        <v>0</v>
      </c>
    </row>
    <row r="5" spans="1:5" x14ac:dyDescent="0.2">
      <c r="A5" s="4">
        <v>0</v>
      </c>
      <c r="C5">
        <v>0</v>
      </c>
      <c r="E5" s="4">
        <v>0</v>
      </c>
    </row>
    <row r="6" spans="1:5" x14ac:dyDescent="0.2">
      <c r="A6" s="4">
        <v>4500000</v>
      </c>
      <c r="C6">
        <f>(A6+A7+A8+A9+A10)/5</f>
        <v>4292000</v>
      </c>
      <c r="E6" s="4">
        <v>4500000</v>
      </c>
    </row>
    <row r="7" spans="1:5" x14ac:dyDescent="0.2">
      <c r="A7" s="4">
        <v>3000000</v>
      </c>
      <c r="C7">
        <v>4292000</v>
      </c>
      <c r="E7" s="4">
        <v>3000000</v>
      </c>
    </row>
    <row r="8" spans="1:5" x14ac:dyDescent="0.2">
      <c r="A8" s="4">
        <v>3960000</v>
      </c>
      <c r="C8">
        <v>4292000</v>
      </c>
      <c r="E8" s="4">
        <v>3960000</v>
      </c>
    </row>
    <row r="9" spans="1:5" x14ac:dyDescent="0.2">
      <c r="A9" s="4">
        <v>5000000</v>
      </c>
      <c r="C9">
        <v>4292000</v>
      </c>
      <c r="E9" s="4">
        <v>5000000</v>
      </c>
    </row>
    <row r="10" spans="1:5" x14ac:dyDescent="0.2">
      <c r="A10" s="4">
        <v>5000000</v>
      </c>
      <c r="C10">
        <v>4292000</v>
      </c>
      <c r="E10" s="4">
        <v>5000000</v>
      </c>
    </row>
    <row r="11" spans="1:5" x14ac:dyDescent="0.2">
      <c r="A11" s="30">
        <v>3000000</v>
      </c>
      <c r="C11">
        <f>(A11+A12+A13+A14+A15)/5</f>
        <v>4266105.4000000004</v>
      </c>
      <c r="E11" s="30">
        <v>3000000</v>
      </c>
    </row>
    <row r="12" spans="1:5" x14ac:dyDescent="0.2">
      <c r="A12" s="30">
        <v>0</v>
      </c>
      <c r="C12">
        <v>4266105.4000000004</v>
      </c>
      <c r="E12" s="30">
        <v>0</v>
      </c>
    </row>
    <row r="13" spans="1:5" x14ac:dyDescent="0.2">
      <c r="A13" s="30">
        <v>6000000</v>
      </c>
      <c r="C13">
        <v>4266105.4000000004</v>
      </c>
      <c r="E13" s="30">
        <v>6000000</v>
      </c>
    </row>
    <row r="14" spans="1:5" x14ac:dyDescent="0.2">
      <c r="A14" s="30">
        <v>6000000</v>
      </c>
      <c r="C14">
        <v>4266105.4000000004</v>
      </c>
      <c r="E14" s="30">
        <v>6000000</v>
      </c>
    </row>
    <row r="15" spans="1:5" x14ac:dyDescent="0.2">
      <c r="A15" s="30">
        <v>6330527</v>
      </c>
      <c r="C15">
        <v>4266105.4000000004</v>
      </c>
      <c r="E15" s="30">
        <v>6330527</v>
      </c>
    </row>
    <row r="16" spans="1:5" x14ac:dyDescent="0.2">
      <c r="A16" s="30">
        <v>0</v>
      </c>
      <c r="C16">
        <f>(A16+A17+A18+A19+A20)/5</f>
        <v>0</v>
      </c>
      <c r="E16" s="30">
        <v>0</v>
      </c>
    </row>
    <row r="17" spans="1:5" x14ac:dyDescent="0.2">
      <c r="A17" s="30">
        <v>0</v>
      </c>
      <c r="C17">
        <v>0</v>
      </c>
      <c r="E17" s="30">
        <v>0</v>
      </c>
    </row>
    <row r="18" spans="1:5" x14ac:dyDescent="0.2">
      <c r="A18" s="30">
        <v>0</v>
      </c>
      <c r="C18">
        <v>0</v>
      </c>
      <c r="E18" s="30">
        <v>0</v>
      </c>
    </row>
    <row r="19" spans="1:5" x14ac:dyDescent="0.2">
      <c r="A19" s="30">
        <v>0</v>
      </c>
      <c r="C19">
        <v>0</v>
      </c>
      <c r="E19" s="30">
        <v>0</v>
      </c>
    </row>
    <row r="20" spans="1:5" x14ac:dyDescent="0.2">
      <c r="A20" s="30">
        <v>0</v>
      </c>
      <c r="C20">
        <v>0</v>
      </c>
      <c r="E20" s="30">
        <v>0</v>
      </c>
    </row>
    <row r="21" spans="1:5" x14ac:dyDescent="0.2">
      <c r="A21" s="4">
        <v>160901</v>
      </c>
      <c r="C21">
        <f>(A21+A22+A23+A24+A25)/5</f>
        <v>61730.400000000001</v>
      </c>
      <c r="E21" s="4">
        <v>160901</v>
      </c>
    </row>
    <row r="22" spans="1:5" x14ac:dyDescent="0.2">
      <c r="A22" s="20">
        <v>0</v>
      </c>
      <c r="C22">
        <v>61730.400000000001</v>
      </c>
      <c r="E22" s="20">
        <v>0</v>
      </c>
    </row>
    <row r="23" spans="1:5" x14ac:dyDescent="0.2">
      <c r="A23" s="4">
        <v>147751</v>
      </c>
      <c r="C23">
        <v>61730.400000000001</v>
      </c>
      <c r="E23" s="4">
        <v>147751</v>
      </c>
    </row>
    <row r="24" spans="1:5" x14ac:dyDescent="0.2">
      <c r="A24" s="4">
        <v>0</v>
      </c>
      <c r="C24">
        <v>61730.400000000001</v>
      </c>
      <c r="E24" s="4">
        <v>0</v>
      </c>
    </row>
    <row r="25" spans="1:5" x14ac:dyDescent="0.2">
      <c r="A25" s="4">
        <v>0</v>
      </c>
      <c r="C25">
        <v>61730.400000000001</v>
      </c>
      <c r="E25" s="4">
        <v>0</v>
      </c>
    </row>
    <row r="26" spans="1:5" x14ac:dyDescent="0.2">
      <c r="A26" s="30">
        <v>0</v>
      </c>
      <c r="C26">
        <f>(A26+A27+A28+A29+A30)/5</f>
        <v>0</v>
      </c>
      <c r="E26" s="30">
        <v>0</v>
      </c>
    </row>
    <row r="27" spans="1:5" x14ac:dyDescent="0.2">
      <c r="A27" s="30">
        <v>0</v>
      </c>
      <c r="C27">
        <v>0</v>
      </c>
      <c r="E27" s="30">
        <v>0</v>
      </c>
    </row>
    <row r="28" spans="1:5" x14ac:dyDescent="0.2">
      <c r="A28" s="30">
        <v>0</v>
      </c>
      <c r="C28">
        <v>0</v>
      </c>
      <c r="E28" s="30">
        <v>0</v>
      </c>
    </row>
    <row r="29" spans="1:5" x14ac:dyDescent="0.2">
      <c r="A29" s="30">
        <v>0</v>
      </c>
      <c r="C29">
        <v>0</v>
      </c>
      <c r="E29" s="30">
        <v>0</v>
      </c>
    </row>
    <row r="30" spans="1:5" x14ac:dyDescent="0.2">
      <c r="A30" s="30">
        <v>0</v>
      </c>
      <c r="C30">
        <v>0</v>
      </c>
      <c r="E30" s="30">
        <v>0</v>
      </c>
    </row>
    <row r="31" spans="1:5" x14ac:dyDescent="0.2">
      <c r="A31" s="30">
        <v>0</v>
      </c>
      <c r="C31">
        <f>(A31+A32+A33+A34+A35)/5</f>
        <v>56000</v>
      </c>
      <c r="E31" s="30">
        <v>0</v>
      </c>
    </row>
    <row r="32" spans="1:5" x14ac:dyDescent="0.2">
      <c r="A32" s="30">
        <v>0</v>
      </c>
      <c r="C32">
        <v>56000</v>
      </c>
      <c r="E32" s="30">
        <v>0</v>
      </c>
    </row>
    <row r="33" spans="1:5" x14ac:dyDescent="0.2">
      <c r="A33" s="30">
        <v>0</v>
      </c>
      <c r="C33">
        <v>56000</v>
      </c>
      <c r="E33" s="30">
        <v>0</v>
      </c>
    </row>
    <row r="34" spans="1:5" x14ac:dyDescent="0.2">
      <c r="A34" s="30">
        <v>280000</v>
      </c>
      <c r="C34">
        <v>56000</v>
      </c>
      <c r="E34" s="30">
        <v>280000</v>
      </c>
    </row>
    <row r="35" spans="1:5" x14ac:dyDescent="0.2">
      <c r="A35" s="30">
        <v>0</v>
      </c>
      <c r="C35">
        <v>56000</v>
      </c>
      <c r="E35" s="30">
        <v>0</v>
      </c>
    </row>
    <row r="36" spans="1:5" x14ac:dyDescent="0.2">
      <c r="A36" s="30">
        <v>0</v>
      </c>
      <c r="C36">
        <f>(A36+A37+A38+A39+A40)/5</f>
        <v>76267.399999999994</v>
      </c>
      <c r="E36" s="30">
        <v>0</v>
      </c>
    </row>
    <row r="37" spans="1:5" x14ac:dyDescent="0.2">
      <c r="A37" s="30">
        <v>0</v>
      </c>
      <c r="C37">
        <v>76267.399999999994</v>
      </c>
      <c r="E37" s="30">
        <v>0</v>
      </c>
    </row>
    <row r="38" spans="1:5" x14ac:dyDescent="0.2">
      <c r="A38" s="30">
        <v>0</v>
      </c>
      <c r="C38">
        <v>76267.399999999994</v>
      </c>
      <c r="E38" s="30">
        <v>0</v>
      </c>
    </row>
    <row r="39" spans="1:5" x14ac:dyDescent="0.2">
      <c r="A39" s="30">
        <v>158890</v>
      </c>
      <c r="C39">
        <v>76267.399999999994</v>
      </c>
      <c r="E39" s="30">
        <v>158890</v>
      </c>
    </row>
    <row r="40" spans="1:5" x14ac:dyDescent="0.2">
      <c r="A40" s="30">
        <v>222447</v>
      </c>
      <c r="C40">
        <v>76267.399999999994</v>
      </c>
      <c r="E40" s="30">
        <v>222447</v>
      </c>
    </row>
    <row r="41" spans="1:5" x14ac:dyDescent="0.2">
      <c r="A41" s="4">
        <v>0</v>
      </c>
      <c r="C41">
        <f>(A41+A42+A43+A44+A45)/5</f>
        <v>0</v>
      </c>
      <c r="E41" s="4">
        <v>0</v>
      </c>
    </row>
    <row r="42" spans="1:5" x14ac:dyDescent="0.2">
      <c r="A42" s="4">
        <v>0</v>
      </c>
      <c r="C42">
        <f t="shared" ref="C42:C45" si="0">(A42+A43+A44+A45+A46)/5</f>
        <v>0</v>
      </c>
      <c r="E42" s="4">
        <v>0</v>
      </c>
    </row>
    <row r="43" spans="1:5" x14ac:dyDescent="0.2">
      <c r="A43" s="4">
        <v>0</v>
      </c>
      <c r="C43">
        <f t="shared" si="0"/>
        <v>0</v>
      </c>
      <c r="E43" s="4">
        <v>0</v>
      </c>
    </row>
    <row r="44" spans="1:5" x14ac:dyDescent="0.2">
      <c r="A44" s="4">
        <v>0</v>
      </c>
      <c r="C44">
        <f t="shared" si="0"/>
        <v>0</v>
      </c>
      <c r="E44" s="4">
        <v>0</v>
      </c>
    </row>
    <row r="45" spans="1:5" x14ac:dyDescent="0.2">
      <c r="A45" s="4">
        <v>0</v>
      </c>
      <c r="C45">
        <f t="shared" si="0"/>
        <v>0</v>
      </c>
      <c r="E45" s="4">
        <v>0</v>
      </c>
    </row>
    <row r="46" spans="1:5" x14ac:dyDescent="0.2">
      <c r="A46" s="4">
        <v>0</v>
      </c>
      <c r="C46">
        <f>(A46+A47+A48+A49+A50)/5</f>
        <v>0</v>
      </c>
      <c r="E46" s="4">
        <v>0</v>
      </c>
    </row>
    <row r="47" spans="1:5" x14ac:dyDescent="0.2">
      <c r="A47" s="4">
        <v>0</v>
      </c>
      <c r="C47">
        <v>0</v>
      </c>
      <c r="E47" s="4">
        <v>0</v>
      </c>
    </row>
    <row r="48" spans="1:5" x14ac:dyDescent="0.2">
      <c r="A48" s="4">
        <v>0</v>
      </c>
      <c r="C48">
        <v>0</v>
      </c>
      <c r="E48" s="4">
        <v>0</v>
      </c>
    </row>
    <row r="49" spans="1:5" x14ac:dyDescent="0.2">
      <c r="A49" s="4">
        <v>0</v>
      </c>
      <c r="C49">
        <v>0</v>
      </c>
      <c r="E49" s="4">
        <v>0</v>
      </c>
    </row>
    <row r="50" spans="1:5" x14ac:dyDescent="0.2">
      <c r="A50" s="4">
        <v>0</v>
      </c>
      <c r="C50">
        <v>0</v>
      </c>
      <c r="E50" s="4">
        <v>0</v>
      </c>
    </row>
    <row r="51" spans="1:5" x14ac:dyDescent="0.2">
      <c r="E51" s="4">
        <v>0</v>
      </c>
    </row>
    <row r="52" spans="1:5" x14ac:dyDescent="0.2">
      <c r="E52" s="4">
        <f t="shared" ref="E52:E55" si="1">IF(D52= "تمارس",1,0)</f>
        <v>0</v>
      </c>
    </row>
    <row r="53" spans="1:5" x14ac:dyDescent="0.2">
      <c r="E53" s="4">
        <f t="shared" si="1"/>
        <v>0</v>
      </c>
    </row>
    <row r="54" spans="1:5" x14ac:dyDescent="0.2">
      <c r="E54" s="4">
        <f t="shared" si="1"/>
        <v>0</v>
      </c>
    </row>
    <row r="55" spans="1:5" x14ac:dyDescent="0.2">
      <c r="E55" s="4">
        <f t="shared" si="1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النموذج النهائي</vt:lpstr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معرض الاندلس</cp:lastModifiedBy>
  <dcterms:created xsi:type="dcterms:W3CDTF">2019-07-03T18:45:13Z</dcterms:created>
  <dcterms:modified xsi:type="dcterms:W3CDTF">2019-12-05T11:16:16Z</dcterms:modified>
</cp:coreProperties>
</file>